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7D2406D2-5C60-44A2-B429-C77D5F2E1B8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D19" i="1"/>
  <c r="C19" i="1"/>
  <c r="C12" i="1"/>
  <c r="S12" i="1" l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99" i="1" l="1"/>
  <c r="R85" i="1"/>
  <c r="Q96" i="1"/>
  <c r="Q92" i="1"/>
  <c r="Q88" i="1"/>
  <c r="Q80" i="1"/>
  <c r="Q76" i="1"/>
  <c r="Q70" i="1"/>
  <c r="Q59" i="1"/>
  <c r="Q50" i="1"/>
  <c r="Q41" i="1"/>
  <c r="Q30" i="1"/>
  <c r="Q19" i="1"/>
  <c r="Q12" i="1"/>
  <c r="R10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41" i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l="1"/>
  <c r="T85" i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<sst xmlns="http://schemas.openxmlformats.org/spreadsheetml/2006/main" count="116" uniqueCount="114">
  <si>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</si>
  <si>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</si>
  <si>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</si>
  <si>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</si>
  <si>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</si>
  <si>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</si>
  <si>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</si>
  <si>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</si>
  <si>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</si>
  <si>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</si>
  <si>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</si>
  <si>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</si>
  <si>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</si>
  <si>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</si>
  <si>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</si>
  <si>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</si>
  <si>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</si>
  <si>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</si>
  <si>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</si>
  <si>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</si>
  <si>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</si>
  <si>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</si>
  <si>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</si>
  <si>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</si>
  <si>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</si>
  <si>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</si>
  <si>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</si>
  <si>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</si>
  <si>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</si>
  <si>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</si>
  <si>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</si>
  <si>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</si>
  <si>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</si>
  <si>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</si>
  <si>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</si>
  <si>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</si>
  <si>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</si>
  <si>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</si>
  <si>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</si>
  <si>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</si>
  <si>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</si>
  <si>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</si>
  <si>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</si>
  <si>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</si>
  <si>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</si>
  <si>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</si>
  <si>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</si>
  <si>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</si>
  <si>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</si>
  <si>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</si>
  <si>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</si>
  <si>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</si>
  <si>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</si>
  <si>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</si>
  <si>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</si>
  <si>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</si>
  <si>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</si>
  <si>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</si>
  <si>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</si>
  <si>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</si>
  <si>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</si>
  <si>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</si>
  <si>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</si>
  <si>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</si>
  <si>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</si>
  <si>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</si>
  <si>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</si>
  <si>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</si>
  <si>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</si>
  <si>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</si>
  <si>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</si>
  <si>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</si>
  <si>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</si>
  <si>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</si>
  <si>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</si>
  <si>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</si>
  <si>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</si>
  <si>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</si>
  <si>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</si>
  <si>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</si>
  <si>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</si>
  <si>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</si>
  <si>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</si>
  <si>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</si>
  <si>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</si>
  <si>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</si>
  <si>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</si>
  <si>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</si>
  <si>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</si>
  <si>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</si>
  <si>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</si>
  <si>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</si>
  <si>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</si>
  <si>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</si>
  <si>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</si>
  <si>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</si>
  <si>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</si>
  <si>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</si>
  <si>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</si>
  <si>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</si>
  <si>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</si>
  <si>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</si>
  <si>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</si>
  <si>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</si>
  <si>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</si>
  <si>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</si>
  <si>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</si>
  <si>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</si>
  <si>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</si>
  <si>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</si>
  <si>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</si>
  <si>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2025</t>
  </si>
  <si>
    <t xml:space="preserve">Encargado de Presupuesto </t>
  </si>
  <si>
    <t>Lic. Daneiro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</si>
</sst>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76" zoomScale="70" zoomScaleNormal="70" zoomScalePageLayoutView="80" workbookViewId="0">
      <selection activeCell="A7" sqref="A7:T7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21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21" x14ac:dyDescent="0.3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1:20" ht="21" x14ac:dyDescent="0.3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6.25" x14ac:dyDescent="0.4">
      <c r="A6" s="67" t="s">
        <v>111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ht="21" x14ac:dyDescent="0.3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 ht="12" customHeight="1" thickBot="1" x14ac:dyDescent="0.3"/>
    <row r="9" spans="1:20" ht="15.75" customHeight="1" x14ac:dyDescent="0.25">
      <c r="B9" s="60" t="s">
        <v>4</v>
      </c>
      <c r="C9" s="62" t="s">
        <v>5</v>
      </c>
      <c r="D9" s="62" t="s">
        <v>6</v>
      </c>
      <c r="E9" s="64" t="s">
        <v>7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1"/>
      <c r="R9" s="41"/>
      <c r="S9" s="41"/>
      <c r="T9" s="2"/>
    </row>
    <row r="10" spans="1:20" ht="30.75" customHeight="1" thickBot="1" x14ac:dyDescent="0.3">
      <c r="B10" s="61"/>
      <c r="C10" s="63"/>
      <c r="D10" s="63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554455865</v>
      </c>
      <c r="D12" s="11">
        <f t="shared" ref="D12:J12" si="0">SUM(D13:D17)</f>
        <v>556738260.83000004</v>
      </c>
      <c r="E12" s="11">
        <f t="shared" si="0"/>
        <v>29740259.310000002</v>
      </c>
      <c r="F12" s="12">
        <f t="shared" si="0"/>
        <v>31664873.32</v>
      </c>
      <c r="G12" s="12">
        <f t="shared" si="0"/>
        <v>32792317.219999999</v>
      </c>
      <c r="H12" s="12">
        <f t="shared" si="0"/>
        <v>53534432.699999996</v>
      </c>
      <c r="I12" s="12">
        <f t="shared" si="0"/>
        <v>37919023.480000004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32819054.350000001</v>
      </c>
      <c r="N12" s="12">
        <f t="shared" si="1"/>
        <v>33940106.100000001</v>
      </c>
      <c r="O12" s="12">
        <f t="shared" si="1"/>
        <v>0</v>
      </c>
      <c r="P12" s="12">
        <f t="shared" si="1"/>
        <v>0</v>
      </c>
      <c r="Q12" s="12">
        <f t="shared" si="1"/>
        <v>0</v>
      </c>
      <c r="R12" s="12">
        <f>SUM(R13:R17)</f>
        <v>0</v>
      </c>
      <c r="S12" s="12">
        <f>SUM(S13:S17)</f>
        <v>0</v>
      </c>
      <c r="T12" s="13">
        <f>SUM(E12:S12)</f>
        <v>252410066.47999996</v>
      </c>
    </row>
    <row r="13" spans="1:20" ht="15.6" customHeight="1" x14ac:dyDescent="0.3">
      <c r="B13" s="14" t="s">
        <v>19</v>
      </c>
      <c r="C13" s="15">
        <v>353760325</v>
      </c>
      <c r="D13" s="15">
        <v>353760325</v>
      </c>
      <c r="E13" s="15">
        <v>23882666.670000002</v>
      </c>
      <c r="F13" s="16">
        <v>25563583.329999998</v>
      </c>
      <c r="G13" s="16">
        <v>26489500</v>
      </c>
      <c r="H13" s="16">
        <v>26000402.199999999</v>
      </c>
      <c r="I13" s="16">
        <v>28418112.59</v>
      </c>
      <c r="J13" s="16">
        <v>0</v>
      </c>
      <c r="K13" s="17">
        <v>0</v>
      </c>
      <c r="L13" s="16">
        <v>0</v>
      </c>
      <c r="M13" s="16">
        <v>26458756.800000001</v>
      </c>
      <c r="N13" s="16">
        <v>27494161.359999999</v>
      </c>
      <c r="O13" s="16"/>
      <c r="P13" s="16"/>
      <c r="Q13" s="16"/>
      <c r="R13" s="16"/>
      <c r="S13" s="16"/>
      <c r="T13" s="17"/>
    </row>
    <row r="14" spans="1:20" ht="15.6" customHeight="1" x14ac:dyDescent="0.3">
      <c r="B14" s="14" t="s">
        <v>20</v>
      </c>
      <c r="C14" s="15">
        <v>155037317</v>
      </c>
      <c r="D14" s="15">
        <v>149319712.83000001</v>
      </c>
      <c r="E14" s="15">
        <v>2230000</v>
      </c>
      <c r="F14" s="16">
        <v>2249000</v>
      </c>
      <c r="G14" s="16">
        <v>2296000</v>
      </c>
      <c r="H14" s="16">
        <v>23500674.960000001</v>
      </c>
      <c r="I14" s="16">
        <v>5480569.4400000004</v>
      </c>
      <c r="J14" s="16">
        <v>0</v>
      </c>
      <c r="K14" s="17">
        <v>0</v>
      </c>
      <c r="L14" s="16">
        <v>0</v>
      </c>
      <c r="M14" s="16">
        <v>2308000</v>
      </c>
      <c r="N14" s="16">
        <v>2391500</v>
      </c>
      <c r="O14" s="16"/>
      <c r="P14" s="16"/>
      <c r="Q14" s="16"/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/>
      <c r="D16" s="15">
        <v>8000000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/>
      <c r="R16" s="16"/>
      <c r="S16" s="16"/>
      <c r="T16" s="17"/>
    </row>
    <row r="17" spans="2:22" ht="15" customHeight="1" x14ac:dyDescent="0.3">
      <c r="B17" s="14" t="s">
        <v>23</v>
      </c>
      <c r="C17" s="15">
        <v>45658223</v>
      </c>
      <c r="D17" s="15">
        <v>45658223</v>
      </c>
      <c r="E17" s="28">
        <v>3627592.64</v>
      </c>
      <c r="F17" s="16">
        <v>3852289.99</v>
      </c>
      <c r="G17" s="16">
        <v>4006817.22</v>
      </c>
      <c r="H17" s="16">
        <v>4033355.54</v>
      </c>
      <c r="I17" s="16">
        <v>4020341.45</v>
      </c>
      <c r="J17" s="16">
        <v>0</v>
      </c>
      <c r="K17" s="17">
        <v>0</v>
      </c>
      <c r="L17" s="16">
        <v>0</v>
      </c>
      <c r="M17" s="16">
        <v>4052297.55</v>
      </c>
      <c r="N17" s="16">
        <v>4054444.74</v>
      </c>
      <c r="O17" s="16"/>
      <c r="P17" s="16"/>
      <c r="Q17" s="16"/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+C20+C21+C22+C23+C24+C25+C26+C27+C28</f>
        <v>76290014</v>
      </c>
      <c r="D19" s="11">
        <f>+D20+D21+D22+D23+D24+D25+D26+D27+D28</f>
        <v>79370014</v>
      </c>
      <c r="E19" s="11">
        <f t="shared" ref="E19:J19" si="2">SUM(E20:E28)</f>
        <v>2995925.7399999998</v>
      </c>
      <c r="F19" s="12">
        <f t="shared" si="2"/>
        <v>8170842.870000001</v>
      </c>
      <c r="G19" s="12">
        <f t="shared" si="2"/>
        <v>10003526.98</v>
      </c>
      <c r="H19" s="12">
        <f t="shared" si="2"/>
        <v>4687744.7799999993</v>
      </c>
      <c r="I19" s="12">
        <f t="shared" si="2"/>
        <v>5921665.8499999996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6813221.75</v>
      </c>
      <c r="N19" s="12">
        <f t="shared" si="3"/>
        <v>6122283.620000001</v>
      </c>
      <c r="O19" s="12">
        <f t="shared" si="3"/>
        <v>0</v>
      </c>
      <c r="P19" s="12">
        <f t="shared" si="3"/>
        <v>0</v>
      </c>
      <c r="Q19" s="12">
        <f t="shared" si="3"/>
        <v>0</v>
      </c>
      <c r="R19" s="12">
        <f>SUM(R20:R28)</f>
        <v>0</v>
      </c>
      <c r="S19" s="12">
        <f>SUM(S20:S28)</f>
        <v>0</v>
      </c>
      <c r="T19" s="13">
        <f>SUM(E19:S19)</f>
        <v>44715211.590000004</v>
      </c>
    </row>
    <row r="20" spans="2:22" ht="15.6" customHeight="1" x14ac:dyDescent="0.3">
      <c r="B20" s="14" t="s">
        <v>25</v>
      </c>
      <c r="C20" s="15">
        <v>13958749</v>
      </c>
      <c r="D20" s="15">
        <v>13958749</v>
      </c>
      <c r="E20" s="28">
        <v>1706994.63</v>
      </c>
      <c r="F20" s="46">
        <v>338589.47</v>
      </c>
      <c r="G20" s="16">
        <v>1773209.85</v>
      </c>
      <c r="H20" s="18">
        <v>1107573.2</v>
      </c>
      <c r="I20" s="16">
        <v>1048759.9099999999</v>
      </c>
      <c r="J20" s="16">
        <v>0</v>
      </c>
      <c r="K20" s="17">
        <v>0</v>
      </c>
      <c r="L20" s="16">
        <v>0</v>
      </c>
      <c r="M20" s="16">
        <v>1200038.4099999999</v>
      </c>
      <c r="N20" s="16">
        <v>369804.27</v>
      </c>
      <c r="O20" s="16"/>
      <c r="P20" s="16"/>
      <c r="Q20" s="16"/>
      <c r="R20" s="16"/>
      <c r="S20" s="16"/>
      <c r="T20" s="17"/>
    </row>
    <row r="21" spans="2:22" ht="20.25" customHeight="1" x14ac:dyDescent="0.3">
      <c r="B21" s="14" t="s">
        <v>26</v>
      </c>
      <c r="C21" s="15">
        <v>760000</v>
      </c>
      <c r="D21" s="15">
        <v>760000</v>
      </c>
      <c r="E21" s="15">
        <v>0</v>
      </c>
      <c r="F21" s="16"/>
      <c r="G21" s="16"/>
      <c r="H21" s="16"/>
      <c r="I21" s="16"/>
      <c r="J21" s="16">
        <v>0</v>
      </c>
      <c r="K21" s="17">
        <v>0</v>
      </c>
      <c r="L21" s="16">
        <v>0</v>
      </c>
      <c r="M21" s="16">
        <v>73131.679999999993</v>
      </c>
      <c r="N21" s="16">
        <v>0</v>
      </c>
      <c r="O21" s="16"/>
      <c r="P21" s="16"/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1230000</v>
      </c>
      <c r="D22" s="15">
        <v>1080000</v>
      </c>
      <c r="E22" s="28">
        <v>23100</v>
      </c>
      <c r="F22" s="16">
        <v>205141.6</v>
      </c>
      <c r="G22" s="16">
        <v>78000</v>
      </c>
      <c r="H22" s="16">
        <v>41150</v>
      </c>
      <c r="I22" s="16">
        <v>57700</v>
      </c>
      <c r="J22" s="16">
        <v>0</v>
      </c>
      <c r="K22" s="17">
        <v>0</v>
      </c>
      <c r="L22" s="16">
        <v>0</v>
      </c>
      <c r="M22" s="16">
        <v>1003816.4</v>
      </c>
      <c r="N22" s="16">
        <v>29500</v>
      </c>
      <c r="O22" s="16"/>
      <c r="P22" s="16"/>
      <c r="Q22" s="16"/>
      <c r="R22" s="16"/>
      <c r="S22" s="16"/>
      <c r="T22" s="17"/>
    </row>
    <row r="23" spans="2:22" ht="15.6" customHeight="1" x14ac:dyDescent="0.3">
      <c r="B23" s="14" t="s">
        <v>28</v>
      </c>
      <c r="C23" s="15">
        <v>136862</v>
      </c>
      <c r="D23" s="15">
        <v>136862</v>
      </c>
      <c r="E23" s="15">
        <v>0</v>
      </c>
      <c r="F23" s="16"/>
      <c r="G23" s="16">
        <v>42705.52</v>
      </c>
      <c r="H23" s="16">
        <v>0</v>
      </c>
      <c r="I23" s="16"/>
      <c r="J23" s="16"/>
      <c r="K23" s="17">
        <v>0</v>
      </c>
      <c r="L23" s="16">
        <v>0</v>
      </c>
      <c r="M23" s="16"/>
      <c r="N23" s="16">
        <v>91798.06</v>
      </c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37582593</v>
      </c>
      <c r="D24" s="15">
        <v>38982593</v>
      </c>
      <c r="E24" s="28">
        <v>0</v>
      </c>
      <c r="F24" s="28">
        <v>5895472.7400000002</v>
      </c>
      <c r="G24" s="16">
        <v>6002144.7400000002</v>
      </c>
      <c r="H24" s="16">
        <v>1314747.74</v>
      </c>
      <c r="I24" s="16">
        <v>2316828.14</v>
      </c>
      <c r="J24" s="16">
        <v>0</v>
      </c>
      <c r="K24" s="17">
        <v>0</v>
      </c>
      <c r="L24" s="16">
        <v>0</v>
      </c>
      <c r="M24" s="16">
        <v>3409155.26</v>
      </c>
      <c r="N24" s="16">
        <v>2835304</v>
      </c>
      <c r="O24" s="16"/>
      <c r="P24" s="16"/>
      <c r="Q24" s="16"/>
      <c r="R24" s="16"/>
      <c r="S24" s="16"/>
      <c r="T24" s="17"/>
    </row>
    <row r="25" spans="2:22" ht="15.6" customHeight="1" x14ac:dyDescent="0.3">
      <c r="B25" s="14" t="s">
        <v>30</v>
      </c>
      <c r="C25" s="15">
        <v>7590000</v>
      </c>
      <c r="D25" s="28">
        <v>7590000</v>
      </c>
      <c r="E25" s="15">
        <v>501284.5</v>
      </c>
      <c r="F25" s="16">
        <v>508442.7</v>
      </c>
      <c r="G25" s="16">
        <v>504073.79</v>
      </c>
      <c r="H25" s="18">
        <v>500726.29</v>
      </c>
      <c r="I25" s="16">
        <v>541887.54</v>
      </c>
      <c r="J25" s="16">
        <v>0</v>
      </c>
      <c r="K25" s="17">
        <v>0</v>
      </c>
      <c r="L25" s="16">
        <v>0</v>
      </c>
      <c r="M25" s="16">
        <v>537401.07999999996</v>
      </c>
      <c r="N25" s="16">
        <v>1410323.4</v>
      </c>
      <c r="O25" s="16"/>
      <c r="P25" s="16"/>
      <c r="Q25" s="16"/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1748000</v>
      </c>
      <c r="D26" s="15">
        <v>3048000</v>
      </c>
      <c r="E26" s="15">
        <v>0</v>
      </c>
      <c r="F26" s="16">
        <v>93002.46</v>
      </c>
      <c r="G26" s="16">
        <v>48615.13</v>
      </c>
      <c r="H26" s="28">
        <v>169772.67</v>
      </c>
      <c r="I26" s="16">
        <v>117216.46</v>
      </c>
      <c r="J26" s="16"/>
      <c r="K26" s="17">
        <v>0</v>
      </c>
      <c r="L26" s="16">
        <v>0</v>
      </c>
      <c r="M26" s="16">
        <v>73104.12</v>
      </c>
      <c r="N26" s="16">
        <v>62293.98</v>
      </c>
      <c r="O26" s="16"/>
      <c r="P26" s="16"/>
      <c r="Q26" s="16"/>
      <c r="R26" s="16"/>
      <c r="S26" s="16"/>
      <c r="T26" s="17"/>
    </row>
    <row r="27" spans="2:22" ht="15.6" customHeight="1" x14ac:dyDescent="0.3">
      <c r="B27" s="14" t="s">
        <v>32</v>
      </c>
      <c r="C27" s="15">
        <v>3263810</v>
      </c>
      <c r="D27" s="28">
        <v>3793810</v>
      </c>
      <c r="E27" s="15">
        <v>50600</v>
      </c>
      <c r="F27" s="16">
        <v>125300</v>
      </c>
      <c r="G27" s="16">
        <v>132380</v>
      </c>
      <c r="H27" s="16">
        <v>138650</v>
      </c>
      <c r="I27" s="16">
        <v>53000</v>
      </c>
      <c r="J27" s="16">
        <v>0</v>
      </c>
      <c r="K27" s="17">
        <v>0</v>
      </c>
      <c r="L27" s="16">
        <v>0</v>
      </c>
      <c r="M27" s="16">
        <v>375140</v>
      </c>
      <c r="N27" s="16">
        <v>162650</v>
      </c>
      <c r="O27" s="16"/>
      <c r="P27" s="16"/>
      <c r="Q27" s="16"/>
      <c r="R27" s="16"/>
      <c r="S27" s="16"/>
      <c r="T27" s="17"/>
    </row>
    <row r="28" spans="2:22" ht="15.6" customHeight="1" x14ac:dyDescent="0.3">
      <c r="B28" s="14" t="s">
        <v>33</v>
      </c>
      <c r="C28" s="15">
        <v>10020000</v>
      </c>
      <c r="D28" s="15">
        <v>10020000</v>
      </c>
      <c r="E28" s="15">
        <v>713946.61</v>
      </c>
      <c r="F28" s="16">
        <v>1004893.9</v>
      </c>
      <c r="G28" s="16">
        <v>1422397.95</v>
      </c>
      <c r="H28" s="16">
        <v>1415124.88</v>
      </c>
      <c r="I28" s="16">
        <v>1786273.8</v>
      </c>
      <c r="J28" s="16">
        <v>0</v>
      </c>
      <c r="K28" s="17"/>
      <c r="L28" s="16">
        <v>0</v>
      </c>
      <c r="M28" s="16">
        <v>141434.79999999999</v>
      </c>
      <c r="N28" s="16">
        <v>1160609.9099999999</v>
      </c>
      <c r="O28" s="16"/>
      <c r="P28" s="16"/>
      <c r="Q28" s="16"/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10706200</v>
      </c>
      <c r="D30" s="11">
        <f>SUM(D31:D39)</f>
        <v>12106200</v>
      </c>
      <c r="E30" s="11">
        <f>SUM(E31:E39)</f>
        <v>666411.19999999995</v>
      </c>
      <c r="F30" s="12">
        <f>F31+F32+F33+F34+F35+F36+F37+F38+F39</f>
        <v>651892.1</v>
      </c>
      <c r="G30" s="12">
        <f>SUM(G31:G39)</f>
        <v>761088</v>
      </c>
      <c r="H30" s="12">
        <f>SUM(H31:H39)</f>
        <v>1237530.08</v>
      </c>
      <c r="I30" s="12">
        <f>SUM(I31:I39)</f>
        <v>1203596.53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2467843.14</v>
      </c>
      <c r="N30" s="12">
        <f t="shared" si="4"/>
        <v>1148454.54</v>
      </c>
      <c r="O30" s="12">
        <f t="shared" si="4"/>
        <v>0</v>
      </c>
      <c r="P30" s="12">
        <f t="shared" si="4"/>
        <v>0</v>
      </c>
      <c r="Q30" s="12">
        <f t="shared" si="4"/>
        <v>0</v>
      </c>
      <c r="R30" s="12">
        <f>SUM(R31:R39)</f>
        <v>0</v>
      </c>
      <c r="S30" s="12">
        <f>SUM(S31:S39)</f>
        <v>0</v>
      </c>
      <c r="T30" s="13">
        <f>SUM(E30:S30)</f>
        <v>8136815.5900000008</v>
      </c>
    </row>
    <row r="31" spans="2:22" ht="15.6" customHeight="1" x14ac:dyDescent="0.3">
      <c r="B31" s="14" t="s">
        <v>35</v>
      </c>
      <c r="C31" s="15">
        <v>0</v>
      </c>
      <c r="D31" s="15">
        <v>525000</v>
      </c>
      <c r="E31" s="15">
        <v>39931.199999999997</v>
      </c>
      <c r="F31" s="28">
        <v>59842.1</v>
      </c>
      <c r="G31" s="16">
        <v>39788</v>
      </c>
      <c r="H31" s="16">
        <v>268310.08</v>
      </c>
      <c r="I31" s="16">
        <v>13340</v>
      </c>
      <c r="J31" s="16">
        <v>0</v>
      </c>
      <c r="K31" s="17">
        <v>0</v>
      </c>
      <c r="L31" s="16">
        <v>0</v>
      </c>
      <c r="M31" s="16">
        <v>40502</v>
      </c>
      <c r="N31" s="16">
        <v>285237</v>
      </c>
      <c r="O31" s="16"/>
      <c r="P31" s="16"/>
      <c r="Q31" s="16"/>
      <c r="R31" s="16"/>
      <c r="S31" s="16"/>
      <c r="T31" s="17"/>
    </row>
    <row r="32" spans="2:22" ht="15.6" customHeight="1" x14ac:dyDescent="0.3">
      <c r="B32" s="14" t="s">
        <v>36</v>
      </c>
      <c r="C32" s="15">
        <v>0</v>
      </c>
      <c r="D32" s="15">
        <v>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6200</v>
      </c>
      <c r="D33" s="28">
        <v>331200</v>
      </c>
      <c r="E33" s="15">
        <v>0</v>
      </c>
      <c r="F33" s="16"/>
      <c r="G33" s="16"/>
      <c r="H33" s="16">
        <v>240720</v>
      </c>
      <c r="I33" s="16">
        <v>102367.36</v>
      </c>
      <c r="J33" s="16">
        <v>0</v>
      </c>
      <c r="K33" s="17">
        <v>0</v>
      </c>
      <c r="L33" s="16">
        <v>0</v>
      </c>
      <c r="M33" s="16"/>
      <c r="N33" s="16">
        <v>6077</v>
      </c>
      <c r="O33" s="16"/>
      <c r="P33" s="16"/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0</v>
      </c>
      <c r="D34" s="28">
        <v>50000</v>
      </c>
      <c r="E34" s="15">
        <v>0</v>
      </c>
      <c r="F34" s="16"/>
      <c r="G34" s="16"/>
      <c r="H34" s="16"/>
      <c r="I34" s="16"/>
      <c r="J34" s="16">
        <v>0</v>
      </c>
      <c r="K34" s="17">
        <v>0</v>
      </c>
      <c r="L34" s="16">
        <v>0</v>
      </c>
      <c r="M34" s="16">
        <v>71754</v>
      </c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0</v>
      </c>
      <c r="D35" s="15">
        <v>0</v>
      </c>
      <c r="E35" s="15"/>
      <c r="F35" s="16"/>
      <c r="G35" s="16"/>
      <c r="H35" s="16"/>
      <c r="I35" s="16">
        <v>41595</v>
      </c>
      <c r="J35" s="16">
        <v>0</v>
      </c>
      <c r="K35" s="17"/>
      <c r="L35" s="16">
        <v>0</v>
      </c>
      <c r="M35" s="16">
        <v>90867.08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0</v>
      </c>
      <c r="D36" s="28">
        <v>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20560.32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10700000</v>
      </c>
      <c r="D37" s="28">
        <v>10825000</v>
      </c>
      <c r="E37" s="15">
        <v>626480</v>
      </c>
      <c r="F37" s="28">
        <v>592050</v>
      </c>
      <c r="G37" s="16">
        <v>721300</v>
      </c>
      <c r="H37" s="18">
        <v>728500</v>
      </c>
      <c r="I37" s="16">
        <v>732907.58</v>
      </c>
      <c r="J37" s="16"/>
      <c r="K37" s="17"/>
      <c r="L37" s="16">
        <v>0</v>
      </c>
      <c r="M37" s="16">
        <v>1957292.64</v>
      </c>
      <c r="N37" s="16">
        <v>738940</v>
      </c>
      <c r="O37" s="16"/>
      <c r="P37" s="16"/>
      <c r="Q37" s="16"/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0</v>
      </c>
      <c r="D39" s="28">
        <v>375000</v>
      </c>
      <c r="E39" s="15">
        <v>0</v>
      </c>
      <c r="F39" s="16"/>
      <c r="G39" s="16"/>
      <c r="H39" s="16"/>
      <c r="I39" s="16">
        <v>313386.59000000003</v>
      </c>
      <c r="J39" s="16"/>
      <c r="K39" s="17"/>
      <c r="L39" s="16">
        <v>0</v>
      </c>
      <c r="M39" s="16">
        <v>286867.09999999998</v>
      </c>
      <c r="N39" s="16">
        <v>118200.54</v>
      </c>
      <c r="O39" s="16">
        <v>0</v>
      </c>
      <c r="P39" s="16"/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>SUM(C42:C48)</f>
        <v>0</v>
      </c>
      <c r="D41" s="11">
        <f>SUM(D42:D48)</f>
        <v>520000</v>
      </c>
      <c r="E41" s="11"/>
      <c r="F41" s="12">
        <f>SUM(F42:F48)</f>
        <v>222238.12</v>
      </c>
      <c r="G41" s="12">
        <f>SUM(G42:G48)</f>
        <v>277198.68</v>
      </c>
      <c r="H41" s="12">
        <f>SUM(H42:H48)</f>
        <v>0</v>
      </c>
      <c r="I41" s="12">
        <f>SUM(I42:I48)</f>
        <v>0</v>
      </c>
      <c r="J41" s="12">
        <f>SUM(J42:J48)</f>
        <v>0</v>
      </c>
      <c r="K41" s="13">
        <f>K42</f>
        <v>0</v>
      </c>
      <c r="L41" s="12">
        <f t="shared" ref="L41:Q41" si="5">SUM(L42:L48)</f>
        <v>0</v>
      </c>
      <c r="M41" s="12">
        <f t="shared" si="5"/>
        <v>0</v>
      </c>
      <c r="N41" s="12">
        <f t="shared" si="5"/>
        <v>0</v>
      </c>
      <c r="O41" s="12">
        <f t="shared" si="5"/>
        <v>0</v>
      </c>
      <c r="P41" s="12">
        <f t="shared" si="5"/>
        <v>0</v>
      </c>
      <c r="Q41" s="12">
        <f t="shared" si="5"/>
        <v>0</v>
      </c>
      <c r="R41" s="12">
        <f>SUM(R42:R48)</f>
        <v>0</v>
      </c>
      <c r="S41" s="12">
        <f>SUM(S42:S48)</f>
        <v>0</v>
      </c>
      <c r="T41" s="13">
        <f>SUM(E41:S41)</f>
        <v>499436.79999999999</v>
      </c>
    </row>
    <row r="42" spans="2:20" ht="20.25" x14ac:dyDescent="0.3">
      <c r="B42" s="14" t="s">
        <v>46</v>
      </c>
      <c r="C42" s="15"/>
      <c r="D42" s="15">
        <v>240000</v>
      </c>
      <c r="E42" s="15">
        <v>0</v>
      </c>
      <c r="F42" s="16">
        <v>222238.12</v>
      </c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/>
      <c r="Q42" s="16">
        <v>0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280000</v>
      </c>
      <c r="E47" s="15">
        <v>0</v>
      </c>
      <c r="F47" s="16"/>
      <c r="G47" s="16">
        <v>277198.68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6">SUM(L51:L57)</f>
        <v>0</v>
      </c>
      <c r="M50" s="12">
        <f t="shared" si="6"/>
        <v>0</v>
      </c>
      <c r="N50" s="12">
        <f t="shared" si="6"/>
        <v>0</v>
      </c>
      <c r="O50" s="12">
        <f t="shared" si="6"/>
        <v>0</v>
      </c>
      <c r="P50" s="12">
        <f t="shared" si="6"/>
        <v>0</v>
      </c>
      <c r="Q50" s="12">
        <f t="shared" si="6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7">SUM(C60:C68)</f>
        <v>0</v>
      </c>
      <c r="D59" s="11">
        <f t="shared" si="7"/>
        <v>8000000</v>
      </c>
      <c r="E59" s="11">
        <f t="shared" si="7"/>
        <v>0</v>
      </c>
      <c r="F59" s="12">
        <f t="shared" si="7"/>
        <v>0</v>
      </c>
      <c r="G59" s="12">
        <f t="shared" si="7"/>
        <v>0</v>
      </c>
      <c r="H59" s="12">
        <f t="shared" si="7"/>
        <v>0</v>
      </c>
      <c r="I59" s="12">
        <f t="shared" si="7"/>
        <v>0</v>
      </c>
      <c r="J59" s="12">
        <f t="shared" si="7"/>
        <v>0</v>
      </c>
      <c r="K59" s="13">
        <f>K60+K61</f>
        <v>0</v>
      </c>
      <c r="L59" s="12">
        <f t="shared" ref="L59:Q59" si="8">SUM(L60:L68)</f>
        <v>0</v>
      </c>
      <c r="M59" s="12">
        <f t="shared" si="8"/>
        <v>28387.83</v>
      </c>
      <c r="N59" s="12">
        <f t="shared" si="8"/>
        <v>0</v>
      </c>
      <c r="O59" s="12">
        <f t="shared" si="8"/>
        <v>0</v>
      </c>
      <c r="P59" s="12">
        <f t="shared" si="8"/>
        <v>0</v>
      </c>
      <c r="Q59" s="12">
        <f t="shared" si="8"/>
        <v>0</v>
      </c>
      <c r="R59" s="12">
        <f>SUM(R60:R68)</f>
        <v>0</v>
      </c>
      <c r="S59" s="12">
        <f>SUM(S60:S68)</f>
        <v>0</v>
      </c>
      <c r="T59" s="13">
        <f>SUM(F59:S59)</f>
        <v>28387.83</v>
      </c>
    </row>
    <row r="60" spans="2:20" ht="15.6" customHeight="1" x14ac:dyDescent="0.3">
      <c r="B60" s="14" t="s">
        <v>62</v>
      </c>
      <c r="C60" s="15"/>
      <c r="D60" s="15">
        <v>8000000</v>
      </c>
      <c r="E60" s="15">
        <v>0</v>
      </c>
      <c r="F60" s="16"/>
      <c r="G60" s="16"/>
      <c r="H60" s="16"/>
      <c r="I60" s="16"/>
      <c r="J60" s="16"/>
      <c r="K60" s="17">
        <v>0</v>
      </c>
      <c r="L60" s="16">
        <v>0</v>
      </c>
      <c r="M60" s="16">
        <v>6436.29</v>
      </c>
      <c r="N60" s="16">
        <v>0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/>
      <c r="D61" s="15"/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/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/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/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>
        <v>21951.54</v>
      </c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/>
      <c r="D65" s="15"/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/>
      <c r="D66" s="15"/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/>
      <c r="D67" s="15"/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/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9">SUM(C71:C74)</f>
        <v>0</v>
      </c>
      <c r="D70" s="11"/>
      <c r="E70" s="11">
        <f t="shared" si="9"/>
        <v>0</v>
      </c>
      <c r="F70" s="12">
        <f t="shared" si="9"/>
        <v>0</v>
      </c>
      <c r="G70" s="12">
        <f t="shared" si="9"/>
        <v>0</v>
      </c>
      <c r="H70" s="12">
        <f t="shared" si="9"/>
        <v>0</v>
      </c>
      <c r="I70" s="12">
        <f t="shared" si="9"/>
        <v>0</v>
      </c>
      <c r="J70" s="12">
        <f t="shared" si="9"/>
        <v>0</v>
      </c>
      <c r="K70" s="13"/>
      <c r="L70" s="12">
        <f t="shared" ref="L70:Q70" si="10">SUM(L71:L74)</f>
        <v>0</v>
      </c>
      <c r="M70" s="12">
        <f t="shared" si="10"/>
        <v>0</v>
      </c>
      <c r="N70" s="12">
        <f t="shared" si="10"/>
        <v>0</v>
      </c>
      <c r="O70" s="12">
        <f t="shared" si="10"/>
        <v>0</v>
      </c>
      <c r="P70" s="12">
        <f t="shared" si="10"/>
        <v>0</v>
      </c>
      <c r="Q70" s="12">
        <f t="shared" si="10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/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/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/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/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1">SUM(C77:C78)</f>
        <v>0</v>
      </c>
      <c r="D76" s="11"/>
      <c r="E76" s="11">
        <f t="shared" si="11"/>
        <v>0</v>
      </c>
      <c r="F76" s="12">
        <f t="shared" si="11"/>
        <v>0</v>
      </c>
      <c r="G76" s="12">
        <f t="shared" si="11"/>
        <v>0</v>
      </c>
      <c r="H76" s="12">
        <f t="shared" si="11"/>
        <v>0</v>
      </c>
      <c r="I76" s="12">
        <f t="shared" si="11"/>
        <v>0</v>
      </c>
      <c r="J76" s="12">
        <f t="shared" si="11"/>
        <v>0</v>
      </c>
      <c r="K76" s="13"/>
      <c r="L76" s="12">
        <f t="shared" ref="L76:T76" si="12">SUM(L77:L78)</f>
        <v>0</v>
      </c>
      <c r="M76" s="12">
        <f t="shared" si="12"/>
        <v>0</v>
      </c>
      <c r="N76" s="12">
        <f t="shared" si="12"/>
        <v>0</v>
      </c>
      <c r="O76" s="12">
        <f t="shared" si="12"/>
        <v>0</v>
      </c>
      <c r="P76" s="12">
        <f t="shared" si="12"/>
        <v>0</v>
      </c>
      <c r="Q76" s="12">
        <f t="shared" si="12"/>
        <v>0</v>
      </c>
      <c r="R76" s="12">
        <f>SUM(R77:R78)</f>
        <v>0</v>
      </c>
      <c r="S76" s="12">
        <f>SUM(S77:S78)</f>
        <v>0</v>
      </c>
      <c r="T76" s="13">
        <f t="shared" si="12"/>
        <v>0</v>
      </c>
    </row>
    <row r="77" spans="2:20" ht="20.25" x14ac:dyDescent="0.3">
      <c r="B77" s="14" t="s">
        <v>77</v>
      </c>
      <c r="C77" s="15">
        <v>0</v>
      </c>
      <c r="D77" s="15"/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/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3">SUM(C81:C83)</f>
        <v>0</v>
      </c>
      <c r="D80" s="11"/>
      <c r="E80" s="11">
        <f t="shared" si="13"/>
        <v>0</v>
      </c>
      <c r="F80" s="12">
        <f t="shared" si="13"/>
        <v>0</v>
      </c>
      <c r="G80" s="12">
        <f t="shared" si="13"/>
        <v>0</v>
      </c>
      <c r="H80" s="12">
        <f t="shared" si="13"/>
        <v>0</v>
      </c>
      <c r="I80" s="12">
        <f t="shared" si="13"/>
        <v>0</v>
      </c>
      <c r="J80" s="12">
        <f t="shared" si="13"/>
        <v>0</v>
      </c>
      <c r="K80" s="13"/>
      <c r="L80" s="12">
        <f t="shared" ref="L80:Q80" si="14">SUM(L81:L83)</f>
        <v>0</v>
      </c>
      <c r="M80" s="12">
        <f t="shared" si="14"/>
        <v>0</v>
      </c>
      <c r="N80" s="12">
        <f t="shared" si="14"/>
        <v>0</v>
      </c>
      <c r="O80" s="12">
        <f t="shared" si="14"/>
        <v>0</v>
      </c>
      <c r="P80" s="12">
        <f t="shared" si="14"/>
        <v>0</v>
      </c>
      <c r="Q80" s="12">
        <f t="shared" si="14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/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/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/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>+C12+C19+C30+C41+C50+C59+C70+C76+C80</f>
        <v>641452079</v>
      </c>
      <c r="D85" s="11">
        <f t="shared" ref="D85:I85" si="15">+D12+D19+D30+D41+D50+D59+D70+D76+D80</f>
        <v>656734474.83000004</v>
      </c>
      <c r="E85" s="11">
        <f t="shared" si="15"/>
        <v>33402596.25</v>
      </c>
      <c r="F85" s="11">
        <f t="shared" si="15"/>
        <v>40709846.409999996</v>
      </c>
      <c r="G85" s="11">
        <f t="shared" si="15"/>
        <v>43834130.880000003</v>
      </c>
      <c r="H85" s="11">
        <f t="shared" si="15"/>
        <v>59459707.559999995</v>
      </c>
      <c r="I85" s="11">
        <f t="shared" si="15"/>
        <v>45044285.860000007</v>
      </c>
      <c r="J85" s="11">
        <f>J59+J41+J30+J19+J12</f>
        <v>0</v>
      </c>
      <c r="K85" s="20">
        <f>K12+K19+K30+K41+K59</f>
        <v>0</v>
      </c>
      <c r="L85" s="11">
        <f t="shared" ref="L85:Q85" si="16">+L12+L19+L30+L41+L50+L59+L70+L76+L80</f>
        <v>0</v>
      </c>
      <c r="M85" s="11">
        <f t="shared" si="16"/>
        <v>42128507.07</v>
      </c>
      <c r="N85" s="11">
        <f t="shared" si="16"/>
        <v>41210844.259999998</v>
      </c>
      <c r="O85" s="11">
        <f t="shared" si="16"/>
        <v>0</v>
      </c>
      <c r="P85" s="11">
        <f t="shared" si="16"/>
        <v>0</v>
      </c>
      <c r="Q85" s="11">
        <f t="shared" si="16"/>
        <v>0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305789918.2899999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7">SUM(C89:C90)</f>
        <v>0</v>
      </c>
      <c r="D88" s="11">
        <f t="shared" si="17"/>
        <v>0</v>
      </c>
      <c r="E88" s="11">
        <f t="shared" si="17"/>
        <v>0</v>
      </c>
      <c r="F88" s="11">
        <f t="shared" si="17"/>
        <v>0</v>
      </c>
      <c r="G88" s="11">
        <f t="shared" si="17"/>
        <v>0</v>
      </c>
      <c r="H88" s="11">
        <f t="shared" si="17"/>
        <v>0</v>
      </c>
      <c r="I88" s="11">
        <f t="shared" si="17"/>
        <v>0</v>
      </c>
      <c r="J88" s="11">
        <f t="shared" si="17"/>
        <v>0</v>
      </c>
      <c r="K88" s="20"/>
      <c r="L88" s="11">
        <f t="shared" ref="L88:T88" si="18">SUM(L89:L90)</f>
        <v>0</v>
      </c>
      <c r="M88" s="11">
        <f t="shared" si="18"/>
        <v>0</v>
      </c>
      <c r="N88" s="11">
        <f t="shared" si="18"/>
        <v>0</v>
      </c>
      <c r="O88" s="11">
        <f t="shared" si="18"/>
        <v>0</v>
      </c>
      <c r="P88" s="11">
        <f t="shared" si="18"/>
        <v>0</v>
      </c>
      <c r="Q88" s="11">
        <f t="shared" si="18"/>
        <v>0</v>
      </c>
      <c r="R88" s="11">
        <f>SUM(R89:R90)</f>
        <v>0</v>
      </c>
      <c r="S88" s="11">
        <f>SUM(S89:S90)</f>
        <v>0</v>
      </c>
      <c r="T88" s="20">
        <f t="shared" si="18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19">SUM(C93:C94)</f>
        <v>0</v>
      </c>
      <c r="D92" s="11">
        <f t="shared" si="19"/>
        <v>0</v>
      </c>
      <c r="E92" s="11">
        <f t="shared" si="19"/>
        <v>0</v>
      </c>
      <c r="F92" s="11">
        <f t="shared" si="19"/>
        <v>0</v>
      </c>
      <c r="G92" s="11">
        <f t="shared" si="19"/>
        <v>0</v>
      </c>
      <c r="H92" s="11">
        <f t="shared" si="19"/>
        <v>0</v>
      </c>
      <c r="I92" s="11">
        <f t="shared" si="19"/>
        <v>0</v>
      </c>
      <c r="J92" s="11">
        <f t="shared" si="19"/>
        <v>0</v>
      </c>
      <c r="K92" s="20"/>
      <c r="L92" s="11">
        <v>0</v>
      </c>
      <c r="M92" s="11">
        <f t="shared" ref="M92:T92" si="20">SUM(M93:M94)</f>
        <v>0</v>
      </c>
      <c r="N92" s="11">
        <f t="shared" si="20"/>
        <v>0</v>
      </c>
      <c r="O92" s="11">
        <f t="shared" si="20"/>
        <v>0</v>
      </c>
      <c r="P92" s="11">
        <f t="shared" si="20"/>
        <v>0</v>
      </c>
      <c r="Q92" s="11">
        <f t="shared" si="20"/>
        <v>0</v>
      </c>
      <c r="R92" s="11">
        <f>SUM(R93:R94)</f>
        <v>0</v>
      </c>
      <c r="S92" s="11">
        <f>SUM(S93:S94)</f>
        <v>0</v>
      </c>
      <c r="T92" s="20">
        <f t="shared" si="20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1">SUM(F97)</f>
        <v>0</v>
      </c>
      <c r="G96" s="11">
        <f t="shared" si="21"/>
        <v>0</v>
      </c>
      <c r="H96" s="11">
        <f t="shared" si="21"/>
        <v>0</v>
      </c>
      <c r="I96" s="11">
        <f t="shared" si="21"/>
        <v>0</v>
      </c>
      <c r="J96" s="11">
        <f t="shared" si="21"/>
        <v>0</v>
      </c>
      <c r="K96" s="20"/>
      <c r="L96" s="11">
        <f t="shared" si="21"/>
        <v>0</v>
      </c>
      <c r="M96" s="11">
        <f t="shared" si="21"/>
        <v>0</v>
      </c>
      <c r="N96" s="11">
        <f t="shared" si="21"/>
        <v>0</v>
      </c>
      <c r="O96" s="11">
        <f t="shared" si="21"/>
        <v>0</v>
      </c>
      <c r="P96" s="11">
        <f t="shared" si="21"/>
        <v>0</v>
      </c>
      <c r="Q96" s="11">
        <f t="shared" si="21"/>
        <v>0</v>
      </c>
      <c r="R96" s="11">
        <f t="shared" si="21"/>
        <v>0</v>
      </c>
      <c r="S96" s="11">
        <f t="shared" si="21"/>
        <v>0</v>
      </c>
      <c r="T96" s="20">
        <f t="shared" si="21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2">+C88+C92+C96</f>
        <v>0</v>
      </c>
      <c r="D99" s="11">
        <f t="shared" si="22"/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  <c r="I99" s="11">
        <f t="shared" si="22"/>
        <v>0</v>
      </c>
      <c r="J99" s="11">
        <f t="shared" si="22"/>
        <v>0</v>
      </c>
      <c r="K99" s="20"/>
      <c r="L99" s="11">
        <f t="shared" ref="L99:T99" si="23">+L88+L92+L96</f>
        <v>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>+R88+R92+R96</f>
        <v>0</v>
      </c>
      <c r="S99" s="11">
        <f>+S88+S92+S96</f>
        <v>0</v>
      </c>
      <c r="T99" s="20">
        <f t="shared" si="23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4">+C85+C99</f>
        <v>641452079</v>
      </c>
      <c r="D101" s="44">
        <f t="shared" si="24"/>
        <v>656734474.83000004</v>
      </c>
      <c r="E101" s="44">
        <f t="shared" si="24"/>
        <v>33402596.25</v>
      </c>
      <c r="F101" s="44">
        <f t="shared" si="24"/>
        <v>40709846.409999996</v>
      </c>
      <c r="G101" s="44">
        <f t="shared" si="24"/>
        <v>43834130.880000003</v>
      </c>
      <c r="H101" s="44">
        <f t="shared" si="24"/>
        <v>59459707.559999995</v>
      </c>
      <c r="I101" s="44">
        <f t="shared" si="24"/>
        <v>45044285.860000007</v>
      </c>
      <c r="J101" s="44">
        <f t="shared" si="24"/>
        <v>0</v>
      </c>
      <c r="K101" s="45">
        <f>SUM(K85:K100)</f>
        <v>0</v>
      </c>
      <c r="L101" s="44">
        <f t="shared" ref="L101:T101" si="25">+L85+L99</f>
        <v>0</v>
      </c>
      <c r="M101" s="44">
        <f t="shared" si="25"/>
        <v>42128507.07</v>
      </c>
      <c r="N101" s="44">
        <f t="shared" si="25"/>
        <v>41210844.259999998</v>
      </c>
      <c r="O101" s="44">
        <f t="shared" si="25"/>
        <v>0</v>
      </c>
      <c r="P101" s="44">
        <f t="shared" si="25"/>
        <v>0</v>
      </c>
      <c r="Q101" s="44">
        <f t="shared" si="25"/>
        <v>0</v>
      </c>
      <c r="R101" s="44">
        <f>+R85+R99</f>
        <v>0</v>
      </c>
      <c r="S101" s="44">
        <f>+S85+S99</f>
        <v>0</v>
      </c>
      <c r="T101" s="45">
        <f t="shared" si="25"/>
        <v>305789918.2899999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7" t="s">
        <v>99</v>
      </c>
      <c r="C103" s="58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3" t="s">
        <v>100</v>
      </c>
      <c r="C104" s="74"/>
      <c r="D104" s="48"/>
      <c r="E104" s="27"/>
      <c r="F104" s="71" t="s">
        <v>113</v>
      </c>
      <c r="G104" s="71"/>
      <c r="H104" s="71"/>
      <c r="I104" s="27"/>
      <c r="J104" s="71" t="s">
        <v>98</v>
      </c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2:20" ht="62.25" customHeight="1" thickBot="1" x14ac:dyDescent="0.4">
      <c r="B105" s="69" t="s">
        <v>101</v>
      </c>
      <c r="C105" s="70"/>
      <c r="D105" s="29"/>
      <c r="E105" s="27"/>
      <c r="F105" s="72" t="s">
        <v>112</v>
      </c>
      <c r="G105" s="72"/>
      <c r="H105" s="72"/>
      <c r="I105" s="27"/>
      <c r="J105" s="72" t="s">
        <v>105</v>
      </c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8"/>
      <c r="J130" s="68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73685039370078742" right="0.19685039370078741" top="0.19685039370078741" bottom="0.19685039370078741" header="0.19685039370078741" footer="0.19685039370078741"/>
  <pageSetup paperSize="9" scale="31" orientation="landscape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Props1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578CF-C8FA-44B2-853F-51224772901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256bfe19-221d-4a3f-b948-631bb69e141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2025-08-05T13:49:40Z</cp:lastPrinted>
  <dcterms:created xsi:type="dcterms:W3CDTF">2021-11-08T14:46:14Z</dcterms:created>
  <dcterms:modified xsi:type="dcterms:W3CDTF">2025-08-05T18:26:25Z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