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JPFOUCEA\"/>
    </mc:Choice>
  </mc:AlternateContent>
  <xr:revisionPtr revIDLastSave="0" documentId="13_ncr:1_{4569F7DF-B37A-4121-B496-0FBE7B4E4BFC}" xr6:coauthVersionLast="47" xr6:coauthVersionMax="47" xr10:uidLastSave="{00000000-0000-0000-0000-000000000000}"/>
  <bookViews>
    <workbookView xWindow="32925" yWindow="1425" windowWidth="21600" windowHeight="11385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C12" i="1"/>
  <c r="C19" i="1"/>
  <c r="S12" i="1"/>
  <c r="D19" i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9" i="1" s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85" i="1" l="1"/>
  <c r="R101" i="1" s="1"/>
  <c r="Q96" i="1"/>
  <c r="Q92" i="1"/>
  <c r="Q88" i="1"/>
  <c r="Q80" i="1"/>
  <c r="Q76" i="1"/>
  <c r="Q70" i="1"/>
  <c r="Q59" i="1"/>
  <c r="Q50" i="1"/>
  <c r="Q41" i="1"/>
  <c r="T41" i="1" s="1"/>
  <c r="Q30" i="1"/>
  <c r="Q19" i="1"/>
  <c r="Q12" i="1"/>
  <c r="Q99" i="1" l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D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D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D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s="1"/>
  <c r="T85" i="1" l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<sst xmlns="http://schemas.openxmlformats.org/spreadsheetml/2006/main" count="116" uniqueCount="114">
  <si>
    <t>MINISTERIO DE HACIENDA</t>
  </si>
  <si>
    <t>DIRECCION GENERAL DE JUBILACIONES Y PENSIONES A CARGO DEL ESTADO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</si>
  <si>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</si>
  <si>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</si>
  <si>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</si>
  <si>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</si>
  <si>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</si>
  <si>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</si>
  <si>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</si>
  <si>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</si>
  <si>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</si>
  <si>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</si>
  <si>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</si>
  <si>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</si>
  <si>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</si>
  <si>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</si>
  <si>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</si>
  <si>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</si>
  <si>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</si>
  <si>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</si>
  <si>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</si>
  <si>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</si>
  <si>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</si>
  <si>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</si>
  <si>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</si>
  <si>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</si>
  <si>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</si>
  <si>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</si>
  <si>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</si>
  <si>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</si>
  <si>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</si>
  <si>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</si>
  <si>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</si>
  <si>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</si>
  <si>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</si>
  <si>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</si>
  <si>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</si>
  <si>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</si>
  <si>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</si>
  <si>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</si>
  <si>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</si>
  <si>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</si>
  <si>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</si>
  <si>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</si>
  <si>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</si>
  <si>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</si>
  <si>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</si>
  <si>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</si>
  <si>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</si>
  <si>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</si>
  <si>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</si>
  <si>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</si>
  <si>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</si>
  <si>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</si>
  <si>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</si>
  <si>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</si>
  <si>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</si>
  <si>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</si>
  <si>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</si>
  <si>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</si>
  <si>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</si>
  <si>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</si>
  <si>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</si>
  <si>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</si>
  <si>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</si>
  <si>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</si>
  <si>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</si>
  <si>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</si>
  <si>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</si>
  <si>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</si>
  <si>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</si>
  <si>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</si>
  <si>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</si>
  <si>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</si>
  <si>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</si>
  <si>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</si>
  <si>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</si>
  <si>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</si>
  <si>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</si>
  <si>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</si>
  <si>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</si>
  <si>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</si>
  <si>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</si>
  <si>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</si>
  <si>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</si>
  <si>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</si>
  <si>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</si>
  <si>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</si>
  <si>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</si>
  <si>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</si>
  <si>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</si>
  <si>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</si>
  <si>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</si>
  <si>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</si>
  <si>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</si>
  <si>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</si>
  <si>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</si>
  <si>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</si>
  <si>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</si>
  <si>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</si>
  <si>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</si>
  <si>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</si>
  <si>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</si>
  <si>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</si>
  <si>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</si>
  <si>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</si>
  <si>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</si>
  <si>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</si>
  <si>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</si>
  <si>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</si>
  <si>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</si>
  <si>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2024</t>
  </si>
  <si>
    <t>Daneiro Perez</t>
  </si>
  <si>
    <t xml:space="preserve">Encargado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</si>
</sst>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4" fontId="3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D90" zoomScale="70" zoomScaleNormal="70" zoomScalePageLayoutView="80" workbookViewId="0">
      <selection activeCell="B13" sqref="B13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7"/>
      <c r="O1" s="1"/>
      <c r="P1" s="1"/>
      <c r="Q1" s="1"/>
      <c r="R1" s="1"/>
      <c r="S1" s="1"/>
    </row>
    <row r="2" spans="1:20" ht="18.7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21" x14ac:dyDescent="0.3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21" x14ac:dyDescent="0.35">
      <c r="A4" s="60" t="s">
        <v>104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ht="21" x14ac:dyDescent="0.35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ht="26.25" x14ac:dyDescent="0.4">
      <c r="A6" s="68" t="s">
        <v>111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0" ht="21" x14ac:dyDescent="0.35">
      <c r="A7" s="60" t="s">
        <v>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ht="12" customHeight="1" thickBot="1" x14ac:dyDescent="0.3"/>
    <row r="9" spans="1:20" ht="15.75" customHeight="1" x14ac:dyDescent="0.25">
      <c r="B9" s="61" t="s">
        <v>4</v>
      </c>
      <c r="C9" s="63" t="s">
        <v>5</v>
      </c>
      <c r="D9" s="63" t="s">
        <v>6</v>
      </c>
      <c r="E9" s="65" t="s">
        <v>7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41"/>
      <c r="R9" s="41"/>
      <c r="S9" s="41"/>
      <c r="T9" s="2"/>
    </row>
    <row r="10" spans="1:20" ht="30.75" customHeight="1" thickBot="1" x14ac:dyDescent="0.3">
      <c r="B10" s="62"/>
      <c r="C10" s="64"/>
      <c r="D10" s="64"/>
      <c r="E10" s="3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5" t="s">
        <v>14</v>
      </c>
      <c r="L10" s="4" t="s">
        <v>15</v>
      </c>
      <c r="M10" s="4" t="s">
        <v>13</v>
      </c>
      <c r="N10" s="4" t="s">
        <v>103</v>
      </c>
      <c r="O10" s="4" t="s">
        <v>15</v>
      </c>
      <c r="P10" s="4" t="s">
        <v>106</v>
      </c>
      <c r="Q10" s="42" t="s">
        <v>107</v>
      </c>
      <c r="R10" s="42" t="s">
        <v>108</v>
      </c>
      <c r="S10" s="42" t="s">
        <v>109</v>
      </c>
      <c r="T10" s="6" t="s">
        <v>16</v>
      </c>
    </row>
    <row r="11" spans="1:20" ht="15.6" customHeight="1" x14ac:dyDescent="0.25">
      <c r="B11" s="7" t="s">
        <v>17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18</v>
      </c>
      <c r="C12" s="11">
        <f>SUM(C13:C17)</f>
        <v>529993623</v>
      </c>
      <c r="D12" s="11">
        <f t="shared" ref="D12:J12" si="0">SUM(D13:D17)</f>
        <v>529993623</v>
      </c>
      <c r="E12" s="11">
        <f t="shared" si="0"/>
        <v>30992829.609999999</v>
      </c>
      <c r="F12" s="12">
        <f t="shared" si="0"/>
        <v>30869485.800000001</v>
      </c>
      <c r="G12" s="12">
        <f t="shared" si="0"/>
        <v>31093091.619999997</v>
      </c>
      <c r="H12" s="12">
        <f t="shared" si="0"/>
        <v>53883753.019999996</v>
      </c>
      <c r="I12" s="12">
        <f t="shared" si="0"/>
        <v>31287619.259999998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31224401.91</v>
      </c>
      <c r="N12" s="12">
        <f t="shared" si="1"/>
        <v>31044744.75</v>
      </c>
      <c r="O12" s="12">
        <f t="shared" si="1"/>
        <v>32538963.760000002</v>
      </c>
      <c r="P12" s="12">
        <f t="shared" si="1"/>
        <v>0</v>
      </c>
      <c r="Q12" s="12">
        <f t="shared" si="1"/>
        <v>0</v>
      </c>
      <c r="R12" s="12">
        <f>SUM(R13:R17)</f>
        <v>0</v>
      </c>
      <c r="S12" s="12">
        <f>SUM(S13:S17)</f>
        <v>0</v>
      </c>
      <c r="T12" s="13">
        <f>SUM(E12:S12)</f>
        <v>272934889.73000002</v>
      </c>
    </row>
    <row r="13" spans="1:20" ht="15.6" customHeight="1" x14ac:dyDescent="0.3">
      <c r="B13" s="14" t="s">
        <v>19</v>
      </c>
      <c r="C13" s="15">
        <v>333561192</v>
      </c>
      <c r="D13" s="15">
        <v>333966720.38</v>
      </c>
      <c r="E13" s="15">
        <v>24855150</v>
      </c>
      <c r="F13" s="16">
        <v>24745883.34</v>
      </c>
      <c r="G13" s="16">
        <v>24996619.219999999</v>
      </c>
      <c r="H13" s="16">
        <v>24758739.559999999</v>
      </c>
      <c r="I13" s="16">
        <v>25091383.329999998</v>
      </c>
      <c r="J13" s="16">
        <v>0</v>
      </c>
      <c r="K13" s="17">
        <v>0</v>
      </c>
      <c r="L13" s="16">
        <v>0</v>
      </c>
      <c r="M13" s="16">
        <v>25036550</v>
      </c>
      <c r="N13" s="16">
        <v>24867892.84</v>
      </c>
      <c r="O13" s="16">
        <v>26327412.350000001</v>
      </c>
      <c r="P13" s="16"/>
      <c r="Q13" s="16"/>
      <c r="R13" s="16"/>
      <c r="S13" s="16"/>
      <c r="T13" s="17"/>
    </row>
    <row r="14" spans="1:20" ht="15.6" customHeight="1" x14ac:dyDescent="0.3">
      <c r="B14" s="14" t="s">
        <v>20</v>
      </c>
      <c r="C14" s="15">
        <v>151045127</v>
      </c>
      <c r="D14" s="15">
        <v>142439598.62</v>
      </c>
      <c r="E14" s="15">
        <v>2362000</v>
      </c>
      <c r="F14" s="16">
        <v>2363000</v>
      </c>
      <c r="G14" s="16">
        <v>2348000</v>
      </c>
      <c r="H14" s="16">
        <v>25353035.050000001</v>
      </c>
      <c r="I14" s="16">
        <v>2383000</v>
      </c>
      <c r="J14" s="16">
        <v>0</v>
      </c>
      <c r="K14" s="17">
        <v>0</v>
      </c>
      <c r="L14" s="16">
        <v>0</v>
      </c>
      <c r="M14" s="16">
        <v>2383000</v>
      </c>
      <c r="N14" s="16">
        <v>2372000</v>
      </c>
      <c r="O14" s="16">
        <v>2383000</v>
      </c>
      <c r="P14" s="16"/>
      <c r="Q14" s="16"/>
      <c r="R14" s="16"/>
      <c r="S14" s="16"/>
      <c r="T14" s="17"/>
    </row>
    <row r="15" spans="1:20" ht="15" customHeight="1" x14ac:dyDescent="0.3">
      <c r="B15" s="14" t="s">
        <v>21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22</v>
      </c>
      <c r="C16" s="15">
        <v>0</v>
      </c>
      <c r="D16" s="15">
        <v>8200000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/>
      <c r="R16" s="16"/>
      <c r="S16" s="16"/>
      <c r="T16" s="17"/>
    </row>
    <row r="17" spans="2:22" ht="15" customHeight="1" x14ac:dyDescent="0.3">
      <c r="B17" s="14" t="s">
        <v>23</v>
      </c>
      <c r="C17" s="15">
        <v>45387304</v>
      </c>
      <c r="D17" s="15">
        <v>45387304</v>
      </c>
      <c r="E17" s="28">
        <v>3775679.61</v>
      </c>
      <c r="F17" s="16">
        <v>3760602.46</v>
      </c>
      <c r="G17" s="16">
        <v>3748472.4</v>
      </c>
      <c r="H17" s="16">
        <v>3771978.41</v>
      </c>
      <c r="I17" s="16">
        <v>3813235.93</v>
      </c>
      <c r="J17" s="16">
        <v>0</v>
      </c>
      <c r="K17" s="17">
        <v>0</v>
      </c>
      <c r="L17" s="16">
        <v>0</v>
      </c>
      <c r="M17" s="16">
        <v>3804851.91</v>
      </c>
      <c r="N17" s="16">
        <v>3804851.91</v>
      </c>
      <c r="O17" s="16">
        <v>3828551.41</v>
      </c>
      <c r="P17" s="16"/>
      <c r="Q17" s="16"/>
      <c r="R17" s="16"/>
      <c r="S17" s="16"/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24</v>
      </c>
      <c r="C19" s="11">
        <f>SUM(C20:C28)</f>
        <v>73912397</v>
      </c>
      <c r="D19" s="11">
        <f>SUM(D20:D28)</f>
        <v>74622897</v>
      </c>
      <c r="E19" s="11">
        <f t="shared" ref="E19:J19" si="2">SUM(E20:E28)</f>
        <v>5214257.3599999994</v>
      </c>
      <c r="F19" s="12">
        <f t="shared" si="2"/>
        <v>5015383.1100000003</v>
      </c>
      <c r="G19" s="12">
        <f t="shared" si="2"/>
        <v>4999480.1500000004</v>
      </c>
      <c r="H19" s="12">
        <f t="shared" si="2"/>
        <v>4783773.18</v>
      </c>
      <c r="I19" s="12">
        <f t="shared" si="2"/>
        <v>7270396.6999999993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8123769.9600000009</v>
      </c>
      <c r="N19" s="12">
        <f t="shared" si="3"/>
        <v>6256485.8300000001</v>
      </c>
      <c r="O19" s="12">
        <f t="shared" si="3"/>
        <v>6099202.8799999999</v>
      </c>
      <c r="P19" s="12">
        <f t="shared" si="3"/>
        <v>0</v>
      </c>
      <c r="Q19" s="12">
        <f t="shared" si="3"/>
        <v>0</v>
      </c>
      <c r="R19" s="12">
        <f>SUM(R20:R28)</f>
        <v>0</v>
      </c>
      <c r="S19" s="12">
        <f>SUM(S20:S28)</f>
        <v>0</v>
      </c>
      <c r="T19" s="13">
        <f>SUM(E19:S19)</f>
        <v>47762749.169999994</v>
      </c>
    </row>
    <row r="20" spans="2:22" ht="15.6" customHeight="1" x14ac:dyDescent="0.3">
      <c r="B20" s="14" t="s">
        <v>25</v>
      </c>
      <c r="C20" s="15">
        <v>13243309</v>
      </c>
      <c r="D20" s="15">
        <v>13686309</v>
      </c>
      <c r="E20" s="28">
        <v>969686.8</v>
      </c>
      <c r="F20" s="46">
        <v>1683282.54</v>
      </c>
      <c r="G20" s="16">
        <v>1014530.29</v>
      </c>
      <c r="H20" s="18">
        <v>938454.33</v>
      </c>
      <c r="I20" s="16">
        <v>867456.1</v>
      </c>
      <c r="J20" s="16">
        <v>0</v>
      </c>
      <c r="K20" s="17">
        <v>0</v>
      </c>
      <c r="L20" s="16">
        <v>0</v>
      </c>
      <c r="M20" s="16">
        <v>1232144.26</v>
      </c>
      <c r="N20" s="16">
        <v>1099156.44</v>
      </c>
      <c r="O20" s="16">
        <v>329287.92</v>
      </c>
      <c r="P20" s="16"/>
      <c r="Q20" s="16"/>
      <c r="R20" s="16"/>
      <c r="S20" s="16"/>
      <c r="T20" s="17"/>
    </row>
    <row r="21" spans="2:22" ht="20.25" customHeight="1" x14ac:dyDescent="0.3">
      <c r="B21" s="14" t="s">
        <v>26</v>
      </c>
      <c r="C21" s="15">
        <v>2800000</v>
      </c>
      <c r="D21" s="15">
        <v>684500</v>
      </c>
      <c r="E21" s="15">
        <v>47200</v>
      </c>
      <c r="F21" s="16">
        <v>65400</v>
      </c>
      <c r="G21" s="16"/>
      <c r="H21" s="16">
        <v>188110.54</v>
      </c>
      <c r="I21" s="16">
        <v>0</v>
      </c>
      <c r="J21" s="16">
        <v>0</v>
      </c>
      <c r="K21" s="17">
        <v>0</v>
      </c>
      <c r="L21" s="16">
        <v>0</v>
      </c>
      <c r="M21" s="16"/>
      <c r="N21" s="16"/>
      <c r="O21" s="16">
        <v>33630</v>
      </c>
      <c r="P21" s="16"/>
      <c r="Q21" s="16"/>
      <c r="R21" s="16"/>
      <c r="S21" s="16"/>
      <c r="T21" s="17"/>
    </row>
    <row r="22" spans="2:22" ht="15.6" customHeight="1" x14ac:dyDescent="0.3">
      <c r="B22" s="14" t="s">
        <v>27</v>
      </c>
      <c r="C22" s="15">
        <v>1200000</v>
      </c>
      <c r="D22" s="15">
        <v>1200000</v>
      </c>
      <c r="E22" s="28"/>
      <c r="F22" s="16">
        <v>145400</v>
      </c>
      <c r="G22" s="16">
        <v>76900</v>
      </c>
      <c r="H22" s="16">
        <v>38550</v>
      </c>
      <c r="I22" s="16">
        <v>21650</v>
      </c>
      <c r="J22" s="16">
        <v>0</v>
      </c>
      <c r="K22" s="17">
        <v>0</v>
      </c>
      <c r="L22" s="16">
        <v>0</v>
      </c>
      <c r="M22" s="16">
        <v>73600</v>
      </c>
      <c r="N22" s="16">
        <v>77450</v>
      </c>
      <c r="O22" s="16">
        <v>42050</v>
      </c>
      <c r="P22" s="16"/>
      <c r="Q22" s="16"/>
      <c r="R22" s="16"/>
      <c r="S22" s="16"/>
      <c r="T22" s="17"/>
    </row>
    <row r="23" spans="2:22" ht="15.6" customHeight="1" x14ac:dyDescent="0.3">
      <c r="B23" s="14" t="s">
        <v>28</v>
      </c>
      <c r="C23" s="15">
        <v>37862</v>
      </c>
      <c r="D23" s="15">
        <v>97862</v>
      </c>
      <c r="E23" s="15"/>
      <c r="F23" s="16"/>
      <c r="G23" s="16"/>
      <c r="H23" s="16"/>
      <c r="I23" s="16"/>
      <c r="J23" s="16"/>
      <c r="K23" s="17">
        <v>0</v>
      </c>
      <c r="L23" s="16">
        <v>0</v>
      </c>
      <c r="M23" s="16"/>
      <c r="N23" s="16"/>
      <c r="O23" s="16"/>
      <c r="P23" s="16"/>
      <c r="Q23" s="16"/>
      <c r="R23" s="16"/>
      <c r="S23" s="16"/>
      <c r="T23" s="17"/>
    </row>
    <row r="24" spans="2:22" ht="15.6" customHeight="1" x14ac:dyDescent="0.3">
      <c r="B24" s="14" t="s">
        <v>29</v>
      </c>
      <c r="C24" s="15">
        <v>36757200</v>
      </c>
      <c r="D24" s="15">
        <v>37527200</v>
      </c>
      <c r="E24" s="28">
        <v>3182002.16</v>
      </c>
      <c r="F24" s="28">
        <v>2779608</v>
      </c>
      <c r="G24" s="16">
        <v>2465820</v>
      </c>
      <c r="H24" s="16">
        <v>3128526.46</v>
      </c>
      <c r="I24" s="16">
        <v>3929248.88</v>
      </c>
      <c r="J24" s="16">
        <v>0</v>
      </c>
      <c r="K24" s="17">
        <v>0</v>
      </c>
      <c r="L24" s="16">
        <v>0</v>
      </c>
      <c r="M24" s="16">
        <v>3227518.45</v>
      </c>
      <c r="N24" s="16">
        <v>3322426.11</v>
      </c>
      <c r="O24" s="16">
        <v>3091806.9</v>
      </c>
      <c r="P24" s="16"/>
      <c r="Q24" s="16"/>
      <c r="R24" s="16"/>
      <c r="S24" s="16"/>
      <c r="T24" s="17"/>
    </row>
    <row r="25" spans="2:22" ht="15.6" customHeight="1" x14ac:dyDescent="0.3">
      <c r="B25" s="14" t="s">
        <v>30</v>
      </c>
      <c r="C25" s="15">
        <v>6785111</v>
      </c>
      <c r="D25" s="28">
        <v>7208111</v>
      </c>
      <c r="E25" s="15">
        <v>618830.01</v>
      </c>
      <c r="F25" s="16">
        <v>290292.57</v>
      </c>
      <c r="G25" s="16">
        <v>636743.68000000005</v>
      </c>
      <c r="H25" s="18">
        <v>299691.58</v>
      </c>
      <c r="I25" s="16">
        <v>492715.26</v>
      </c>
      <c r="J25" s="16">
        <v>0</v>
      </c>
      <c r="K25" s="17">
        <v>0</v>
      </c>
      <c r="L25" s="16">
        <v>0</v>
      </c>
      <c r="M25" s="16">
        <v>1347818.1</v>
      </c>
      <c r="N25" s="16">
        <v>491043.32</v>
      </c>
      <c r="O25" s="16">
        <v>493316.04</v>
      </c>
      <c r="P25" s="16"/>
      <c r="Q25" s="16"/>
      <c r="R25" s="16"/>
      <c r="S25" s="16"/>
      <c r="T25" s="17"/>
      <c r="V25" s="28"/>
    </row>
    <row r="26" spans="2:22" ht="15.6" customHeight="1" x14ac:dyDescent="0.3">
      <c r="B26" s="14" t="s">
        <v>31</v>
      </c>
      <c r="C26" s="15">
        <v>975000</v>
      </c>
      <c r="D26" s="15">
        <v>2219000</v>
      </c>
      <c r="E26" s="15">
        <v>120638.39</v>
      </c>
      <c r="F26" s="16"/>
      <c r="G26" s="16">
        <v>95620.18</v>
      </c>
      <c r="H26" s="28">
        <v>71990.27</v>
      </c>
      <c r="I26" s="16">
        <v>72702.75</v>
      </c>
      <c r="J26" s="16"/>
      <c r="K26" s="17">
        <v>0</v>
      </c>
      <c r="L26" s="16">
        <v>0</v>
      </c>
      <c r="M26" s="16">
        <v>528108.78</v>
      </c>
      <c r="N26" s="16">
        <v>258781.24</v>
      </c>
      <c r="O26" s="16">
        <v>291151.63</v>
      </c>
      <c r="P26" s="16"/>
      <c r="Q26" s="16"/>
      <c r="R26" s="16"/>
      <c r="S26" s="16"/>
      <c r="T26" s="17"/>
    </row>
    <row r="27" spans="2:22" ht="15.6" customHeight="1" x14ac:dyDescent="0.3">
      <c r="B27" s="14" t="s">
        <v>32</v>
      </c>
      <c r="C27" s="15">
        <v>2113915</v>
      </c>
      <c r="D27" s="28">
        <v>1999915</v>
      </c>
      <c r="E27" s="15">
        <v>275900</v>
      </c>
      <c r="F27" s="16">
        <v>51400</v>
      </c>
      <c r="G27" s="16">
        <v>184530</v>
      </c>
      <c r="H27" s="16">
        <v>118450</v>
      </c>
      <c r="I27" s="16">
        <v>179600</v>
      </c>
      <c r="J27" s="16">
        <v>0</v>
      </c>
      <c r="K27" s="17">
        <v>0</v>
      </c>
      <c r="L27" s="16">
        <v>0</v>
      </c>
      <c r="M27" s="16"/>
      <c r="N27" s="16">
        <v>107550</v>
      </c>
      <c r="O27" s="16">
        <v>172280</v>
      </c>
      <c r="P27" s="16"/>
      <c r="Q27" s="16"/>
      <c r="R27" s="16"/>
      <c r="S27" s="16"/>
      <c r="T27" s="17"/>
    </row>
    <row r="28" spans="2:22" ht="15.6" customHeight="1" x14ac:dyDescent="0.3">
      <c r="B28" s="14" t="s">
        <v>33</v>
      </c>
      <c r="C28" s="15">
        <v>10000000</v>
      </c>
      <c r="D28" s="15">
        <v>10000000</v>
      </c>
      <c r="E28" s="15">
        <v>0</v>
      </c>
      <c r="F28" s="16"/>
      <c r="G28" s="16">
        <v>525336</v>
      </c>
      <c r="H28" s="16"/>
      <c r="I28" s="16">
        <v>1707023.71</v>
      </c>
      <c r="J28" s="16">
        <v>0</v>
      </c>
      <c r="K28" s="17"/>
      <c r="L28" s="16">
        <v>0</v>
      </c>
      <c r="M28" s="16">
        <v>1714580.37</v>
      </c>
      <c r="N28" s="16">
        <v>900078.72</v>
      </c>
      <c r="O28" s="16">
        <v>1645680.39</v>
      </c>
      <c r="P28" s="16"/>
      <c r="Q28" s="16"/>
      <c r="R28" s="16"/>
      <c r="S28" s="16"/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34</v>
      </c>
      <c r="C30" s="11">
        <f>SUM(C31:C39)</f>
        <v>17671200</v>
      </c>
      <c r="D30" s="11">
        <f>SUM(D31:D39)</f>
        <v>16057200</v>
      </c>
      <c r="E30" s="11">
        <f>SUM(E31:E39)</f>
        <v>984872</v>
      </c>
      <c r="F30" s="12">
        <f>F31+F32+F33+F34+F35+F36+F37+F38+F39</f>
        <v>36178</v>
      </c>
      <c r="G30" s="12">
        <f>SUM(G31:G39)</f>
        <v>506588</v>
      </c>
      <c r="H30" s="12">
        <f>SUM(H31:H39)</f>
        <v>855349.76000000001</v>
      </c>
      <c r="I30" s="12">
        <f>SUM(I31:I39)</f>
        <v>4507070.8600000003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827263.59000000008</v>
      </c>
      <c r="N30" s="12">
        <f t="shared" si="4"/>
        <v>586800</v>
      </c>
      <c r="O30" s="12">
        <f t="shared" si="4"/>
        <v>1718748.1599999999</v>
      </c>
      <c r="P30" s="12">
        <f t="shared" si="4"/>
        <v>0</v>
      </c>
      <c r="Q30" s="12">
        <f t="shared" si="4"/>
        <v>0</v>
      </c>
      <c r="R30" s="12">
        <f>SUM(R31:R39)</f>
        <v>0</v>
      </c>
      <c r="S30" s="12">
        <f>SUM(S31:S39)</f>
        <v>0</v>
      </c>
      <c r="T30" s="13">
        <f>SUM(E30:S30)</f>
        <v>10022870.369999999</v>
      </c>
    </row>
    <row r="31" spans="2:22" ht="15.6" customHeight="1" x14ac:dyDescent="0.3">
      <c r="B31" s="14" t="s">
        <v>35</v>
      </c>
      <c r="C31" s="15">
        <v>1200000</v>
      </c>
      <c r="D31" s="15">
        <v>823000</v>
      </c>
      <c r="E31" s="15">
        <v>7772</v>
      </c>
      <c r="F31" s="28">
        <v>43778</v>
      </c>
      <c r="G31" s="16">
        <v>18038</v>
      </c>
      <c r="H31" s="16">
        <v>28884</v>
      </c>
      <c r="I31" s="16">
        <v>260136.57</v>
      </c>
      <c r="J31" s="16">
        <v>0</v>
      </c>
      <c r="K31" s="17">
        <v>0</v>
      </c>
      <c r="L31" s="16">
        <v>0</v>
      </c>
      <c r="M31" s="16">
        <v>11856</v>
      </c>
      <c r="N31" s="16">
        <v>40020</v>
      </c>
      <c r="O31" s="16">
        <v>235099.92</v>
      </c>
      <c r="P31" s="16"/>
      <c r="Q31" s="16"/>
      <c r="R31" s="16"/>
      <c r="S31" s="16"/>
      <c r="T31" s="17"/>
    </row>
    <row r="32" spans="2:22" ht="15.6" customHeight="1" x14ac:dyDescent="0.3">
      <c r="B32" s="14" t="s">
        <v>36</v>
      </c>
      <c r="C32" s="15">
        <v>100000</v>
      </c>
      <c r="D32" s="15">
        <v>100000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/>
      <c r="P32" s="16"/>
      <c r="Q32" s="16"/>
      <c r="R32" s="16"/>
      <c r="S32" s="16"/>
      <c r="T32" s="17"/>
    </row>
    <row r="33" spans="2:20" ht="15.6" customHeight="1" x14ac:dyDescent="0.3">
      <c r="B33" s="14" t="s">
        <v>37</v>
      </c>
      <c r="C33" s="15">
        <v>2006200</v>
      </c>
      <c r="D33" s="28">
        <v>1760275</v>
      </c>
      <c r="E33" s="15">
        <v>0</v>
      </c>
      <c r="F33" s="16"/>
      <c r="G33" s="16"/>
      <c r="H33" s="16">
        <v>233994</v>
      </c>
      <c r="I33" s="16">
        <v>757806.63</v>
      </c>
      <c r="J33" s="16">
        <v>0</v>
      </c>
      <c r="K33" s="17">
        <v>0</v>
      </c>
      <c r="L33" s="16">
        <v>0</v>
      </c>
      <c r="M33" s="16">
        <v>0</v>
      </c>
      <c r="N33" s="16"/>
      <c r="O33" s="16">
        <v>427097.75</v>
      </c>
      <c r="P33" s="16"/>
      <c r="Q33" s="16"/>
      <c r="R33" s="16"/>
      <c r="S33" s="16"/>
      <c r="T33" s="17"/>
    </row>
    <row r="34" spans="2:20" ht="15.6" customHeight="1" x14ac:dyDescent="0.3">
      <c r="B34" s="14" t="s">
        <v>38</v>
      </c>
      <c r="C34" s="15">
        <v>250000</v>
      </c>
      <c r="D34" s="28">
        <v>250000</v>
      </c>
      <c r="E34" s="15">
        <v>0</v>
      </c>
      <c r="F34" s="16"/>
      <c r="G34" s="16"/>
      <c r="H34" s="16"/>
      <c r="I34" s="16">
        <v>214280</v>
      </c>
      <c r="J34" s="16">
        <v>0</v>
      </c>
      <c r="K34" s="17">
        <v>0</v>
      </c>
      <c r="L34" s="16">
        <v>0</v>
      </c>
      <c r="M34" s="16"/>
      <c r="N34" s="16"/>
      <c r="O34" s="16"/>
      <c r="P34" s="16"/>
      <c r="Q34" s="16"/>
      <c r="R34" s="16"/>
      <c r="S34" s="16"/>
      <c r="T34" s="17"/>
    </row>
    <row r="35" spans="2:20" ht="15.6" customHeight="1" x14ac:dyDescent="0.3">
      <c r="B35" s="14" t="s">
        <v>39</v>
      </c>
      <c r="C35" s="15">
        <v>150000</v>
      </c>
      <c r="D35" s="15">
        <v>150300</v>
      </c>
      <c r="E35" s="15"/>
      <c r="F35" s="16"/>
      <c r="G35" s="16"/>
      <c r="H35" s="16"/>
      <c r="I35" s="16">
        <v>67199.97</v>
      </c>
      <c r="J35" s="16">
        <v>0</v>
      </c>
      <c r="K35" s="17"/>
      <c r="L35" s="16">
        <v>0</v>
      </c>
      <c r="M35" s="16">
        <v>4807.32</v>
      </c>
      <c r="N35" s="16"/>
      <c r="O35" s="16"/>
      <c r="P35" s="16"/>
      <c r="Q35" s="16"/>
      <c r="R35" s="16"/>
      <c r="S35" s="16"/>
      <c r="T35" s="17"/>
    </row>
    <row r="36" spans="2:20" ht="15.6" customHeight="1" x14ac:dyDescent="0.3">
      <c r="B36" s="14" t="s">
        <v>40</v>
      </c>
      <c r="C36" s="15">
        <v>200000</v>
      </c>
      <c r="D36" s="28">
        <v>83300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>
        <v>25988.32</v>
      </c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41</v>
      </c>
      <c r="C37" s="15">
        <v>11300000</v>
      </c>
      <c r="D37" s="28">
        <v>10975000</v>
      </c>
      <c r="E37" s="15">
        <v>977100</v>
      </c>
      <c r="F37" s="28">
        <v>-7600</v>
      </c>
      <c r="G37" s="16">
        <v>488550</v>
      </c>
      <c r="H37" s="18">
        <v>540780</v>
      </c>
      <c r="I37" s="16">
        <v>2326985.02</v>
      </c>
      <c r="J37" s="16"/>
      <c r="K37" s="17"/>
      <c r="L37" s="16">
        <v>0</v>
      </c>
      <c r="M37" s="16">
        <v>661605.80000000005</v>
      </c>
      <c r="N37" s="16">
        <v>546780</v>
      </c>
      <c r="O37" s="16">
        <v>561530</v>
      </c>
      <c r="P37" s="16"/>
      <c r="Q37" s="16"/>
      <c r="R37" s="16"/>
      <c r="S37" s="16"/>
      <c r="T37" s="17"/>
    </row>
    <row r="38" spans="2:20" ht="15.6" customHeight="1" x14ac:dyDescent="0.3">
      <c r="B38" s="14" t="s">
        <v>42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43</v>
      </c>
      <c r="C39" s="15">
        <v>2465000</v>
      </c>
      <c r="D39" s="28">
        <v>1915325</v>
      </c>
      <c r="E39" s="15">
        <v>0</v>
      </c>
      <c r="F39" s="16"/>
      <c r="G39" s="16"/>
      <c r="H39" s="16">
        <v>51691.76</v>
      </c>
      <c r="I39" s="16">
        <v>880662.67</v>
      </c>
      <c r="J39" s="16"/>
      <c r="K39" s="17"/>
      <c r="L39" s="16">
        <v>0</v>
      </c>
      <c r="M39" s="16">
        <v>123006.15</v>
      </c>
      <c r="N39" s="16"/>
      <c r="O39" s="16">
        <v>495020.49</v>
      </c>
      <c r="P39" s="16"/>
      <c r="Q39" s="16"/>
      <c r="R39" s="16"/>
      <c r="S39" s="16"/>
      <c r="T39" s="17"/>
    </row>
    <row r="40" spans="2:20" ht="14.25" hidden="1" customHeight="1" x14ac:dyDescent="0.3">
      <c r="B40" s="14" t="s">
        <v>44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45</v>
      </c>
      <c r="C41" s="11">
        <f t="shared" ref="C41:J41" si="5">SUM(C42:C48)</f>
        <v>0</v>
      </c>
      <c r="D41" s="11">
        <f t="shared" si="5"/>
        <v>644500</v>
      </c>
      <c r="E41" s="11">
        <f t="shared" si="5"/>
        <v>0</v>
      </c>
      <c r="F41" s="11">
        <f t="shared" si="5"/>
        <v>0</v>
      </c>
      <c r="G41" s="11">
        <f t="shared" si="5"/>
        <v>236824.4</v>
      </c>
      <c r="H41" s="12">
        <f t="shared" si="5"/>
        <v>0</v>
      </c>
      <c r="I41" s="12">
        <f t="shared" si="5"/>
        <v>0</v>
      </c>
      <c r="J41" s="12">
        <f t="shared" si="5"/>
        <v>0</v>
      </c>
      <c r="K41" s="13">
        <f>K42</f>
        <v>0</v>
      </c>
      <c r="L41" s="12">
        <f t="shared" ref="L41:Q41" si="6">SUM(L42:L48)</f>
        <v>0</v>
      </c>
      <c r="M41" s="12">
        <f t="shared" si="6"/>
        <v>0</v>
      </c>
      <c r="N41" s="12">
        <f t="shared" si="6"/>
        <v>0</v>
      </c>
      <c r="O41" s="12">
        <f t="shared" si="6"/>
        <v>0</v>
      </c>
      <c r="P41" s="12">
        <f t="shared" si="6"/>
        <v>0</v>
      </c>
      <c r="Q41" s="12">
        <f t="shared" si="6"/>
        <v>0</v>
      </c>
      <c r="R41" s="12">
        <f>SUM(R42:R48)</f>
        <v>0</v>
      </c>
      <c r="S41" s="12">
        <f>SUM(S42:S48)</f>
        <v>0</v>
      </c>
      <c r="T41" s="13">
        <f>SUM(E41:S41)</f>
        <v>236824.4</v>
      </c>
    </row>
    <row r="42" spans="2:20" ht="20.25" x14ac:dyDescent="0.3">
      <c r="B42" s="14" t="s">
        <v>46</v>
      </c>
      <c r="C42" s="15"/>
      <c r="D42" s="15"/>
      <c r="E42" s="15">
        <v>0</v>
      </c>
      <c r="F42" s="16"/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/>
      <c r="Q42" s="16">
        <v>0</v>
      </c>
      <c r="R42" s="16">
        <v>0</v>
      </c>
      <c r="S42" s="16"/>
      <c r="T42" s="17"/>
    </row>
    <row r="43" spans="2:20" ht="15.6" customHeight="1" x14ac:dyDescent="0.3">
      <c r="B43" s="14" t="s">
        <v>47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48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49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50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51</v>
      </c>
      <c r="C47" s="15">
        <v>0</v>
      </c>
      <c r="D47" s="15">
        <v>644500</v>
      </c>
      <c r="E47" s="15">
        <v>0</v>
      </c>
      <c r="F47" s="16"/>
      <c r="G47" s="16">
        <v>236824.4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52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53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7">SUM(L51:L57)</f>
        <v>0</v>
      </c>
      <c r="M50" s="12">
        <f t="shared" si="7"/>
        <v>0</v>
      </c>
      <c r="N50" s="12">
        <f t="shared" si="7"/>
        <v>0</v>
      </c>
      <c r="O50" s="12">
        <f t="shared" si="7"/>
        <v>0</v>
      </c>
      <c r="P50" s="12">
        <f t="shared" si="7"/>
        <v>0</v>
      </c>
      <c r="Q50" s="12">
        <f t="shared" si="7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54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55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56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57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58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59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60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61</v>
      </c>
      <c r="C59" s="11">
        <f t="shared" ref="C59:J59" si="8">SUM(C60:C68)</f>
        <v>270000</v>
      </c>
      <c r="D59" s="11">
        <f t="shared" si="8"/>
        <v>929000</v>
      </c>
      <c r="E59" s="11">
        <f t="shared" si="8"/>
        <v>0</v>
      </c>
      <c r="F59" s="12">
        <f t="shared" si="8"/>
        <v>0</v>
      </c>
      <c r="G59" s="12">
        <f t="shared" si="8"/>
        <v>0</v>
      </c>
      <c r="H59" s="12">
        <f t="shared" si="8"/>
        <v>0</v>
      </c>
      <c r="I59" s="12">
        <f t="shared" si="8"/>
        <v>234171</v>
      </c>
      <c r="J59" s="12">
        <f t="shared" si="8"/>
        <v>0</v>
      </c>
      <c r="K59" s="13">
        <f>K60+K61</f>
        <v>0</v>
      </c>
      <c r="L59" s="12">
        <f t="shared" ref="L59:Q59" si="9">SUM(L60:L68)</f>
        <v>0</v>
      </c>
      <c r="M59" s="12">
        <f t="shared" si="9"/>
        <v>74826.75</v>
      </c>
      <c r="N59" s="12">
        <f t="shared" si="9"/>
        <v>361773.1</v>
      </c>
      <c r="O59" s="12">
        <f t="shared" si="9"/>
        <v>0</v>
      </c>
      <c r="P59" s="12">
        <f t="shared" si="9"/>
        <v>0</v>
      </c>
      <c r="Q59" s="12">
        <f t="shared" si="9"/>
        <v>0</v>
      </c>
      <c r="R59" s="12">
        <f>SUM(R60:R68)</f>
        <v>0</v>
      </c>
      <c r="S59" s="12">
        <f>SUM(S60:S68)</f>
        <v>0</v>
      </c>
      <c r="T59" s="13">
        <f>SUM(F59:S59)</f>
        <v>670770.85</v>
      </c>
    </row>
    <row r="60" spans="2:20" ht="15.6" customHeight="1" x14ac:dyDescent="0.3">
      <c r="B60" s="14" t="s">
        <v>62</v>
      </c>
      <c r="C60" s="15">
        <v>270000</v>
      </c>
      <c r="D60" s="15">
        <v>906400</v>
      </c>
      <c r="E60" s="15">
        <v>0</v>
      </c>
      <c r="F60" s="16">
        <v>0</v>
      </c>
      <c r="G60" s="16">
        <v>0</v>
      </c>
      <c r="H60" s="16">
        <v>0</v>
      </c>
      <c r="I60" s="16">
        <v>234171</v>
      </c>
      <c r="J60" s="16"/>
      <c r="K60" s="17">
        <v>0</v>
      </c>
      <c r="L60" s="16">
        <v>0</v>
      </c>
      <c r="M60" s="16">
        <v>74826.75</v>
      </c>
      <c r="N60" s="16">
        <v>361773.1</v>
      </c>
      <c r="O60" s="16">
        <v>0</v>
      </c>
      <c r="P60" s="16"/>
      <c r="Q60" s="16">
        <v>0</v>
      </c>
      <c r="R60" s="16"/>
      <c r="S60" s="16"/>
      <c r="T60" s="17"/>
    </row>
    <row r="61" spans="2:20" ht="15.6" customHeight="1" x14ac:dyDescent="0.3">
      <c r="B61" s="14" t="s">
        <v>63</v>
      </c>
      <c r="C61" s="15">
        <v>0</v>
      </c>
      <c r="D61" s="15">
        <v>22600</v>
      </c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64</v>
      </c>
      <c r="C62" s="15">
        <v>0</v>
      </c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65</v>
      </c>
      <c r="C63" s="15">
        <v>0</v>
      </c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66</v>
      </c>
      <c r="C64" s="15">
        <v>0</v>
      </c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/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67</v>
      </c>
      <c r="C65" s="15">
        <v>0</v>
      </c>
      <c r="D65" s="15">
        <v>0</v>
      </c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/>
      <c r="T65" s="17">
        <f>SUM(E65:J65)</f>
        <v>0</v>
      </c>
    </row>
    <row r="66" spans="2:20" ht="15.6" customHeight="1" x14ac:dyDescent="0.3">
      <c r="B66" s="14" t="s">
        <v>68</v>
      </c>
      <c r="C66" s="15">
        <v>0</v>
      </c>
      <c r="D66" s="15">
        <v>0</v>
      </c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69</v>
      </c>
      <c r="C67" s="15">
        <v>0</v>
      </c>
      <c r="D67" s="15">
        <v>0</v>
      </c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70</v>
      </c>
      <c r="C68" s="15">
        <v>0</v>
      </c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71</v>
      </c>
      <c r="C70" s="11">
        <f t="shared" ref="C70:J70" si="10">SUM(C71:C74)</f>
        <v>0</v>
      </c>
      <c r="D70" s="11">
        <f t="shared" si="10"/>
        <v>0</v>
      </c>
      <c r="E70" s="11">
        <f t="shared" si="10"/>
        <v>0</v>
      </c>
      <c r="F70" s="12">
        <f t="shared" si="10"/>
        <v>0</v>
      </c>
      <c r="G70" s="12">
        <f t="shared" si="10"/>
        <v>0</v>
      </c>
      <c r="H70" s="12">
        <f t="shared" si="10"/>
        <v>0</v>
      </c>
      <c r="I70" s="12">
        <f t="shared" si="10"/>
        <v>0</v>
      </c>
      <c r="J70" s="12">
        <f t="shared" si="10"/>
        <v>0</v>
      </c>
      <c r="K70" s="13"/>
      <c r="L70" s="12">
        <f t="shared" ref="L70:Q70" si="11">SUM(L71:L74)</f>
        <v>0</v>
      </c>
      <c r="M70" s="12">
        <f t="shared" si="11"/>
        <v>0</v>
      </c>
      <c r="N70" s="12">
        <f t="shared" si="11"/>
        <v>0</v>
      </c>
      <c r="O70" s="12">
        <f t="shared" si="11"/>
        <v>0</v>
      </c>
      <c r="P70" s="12">
        <f t="shared" si="11"/>
        <v>0</v>
      </c>
      <c r="Q70" s="12">
        <f t="shared" si="11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72</v>
      </c>
      <c r="C71" s="15">
        <v>0</v>
      </c>
      <c r="D71" s="15">
        <v>0</v>
      </c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73</v>
      </c>
      <c r="C72" s="15">
        <v>0</v>
      </c>
      <c r="D72" s="15">
        <v>0</v>
      </c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74</v>
      </c>
      <c r="C73" s="15">
        <v>0</v>
      </c>
      <c r="D73" s="15">
        <v>0</v>
      </c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75</v>
      </c>
      <c r="C74" s="15">
        <v>0</v>
      </c>
      <c r="D74" s="15">
        <v>0</v>
      </c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76</v>
      </c>
      <c r="C76" s="11">
        <f t="shared" ref="C76:J76" si="12">SUM(C77:C78)</f>
        <v>0</v>
      </c>
      <c r="D76" s="11">
        <f t="shared" si="12"/>
        <v>0</v>
      </c>
      <c r="E76" s="11">
        <f t="shared" si="12"/>
        <v>0</v>
      </c>
      <c r="F76" s="12">
        <f t="shared" si="12"/>
        <v>0</v>
      </c>
      <c r="G76" s="12">
        <f t="shared" si="12"/>
        <v>0</v>
      </c>
      <c r="H76" s="12">
        <f t="shared" si="12"/>
        <v>0</v>
      </c>
      <c r="I76" s="12">
        <f t="shared" si="12"/>
        <v>0</v>
      </c>
      <c r="J76" s="12">
        <f t="shared" si="12"/>
        <v>0</v>
      </c>
      <c r="K76" s="13"/>
      <c r="L76" s="12">
        <f t="shared" ref="L76:T76" si="13">SUM(L77:L78)</f>
        <v>0</v>
      </c>
      <c r="M76" s="12">
        <f t="shared" si="13"/>
        <v>0</v>
      </c>
      <c r="N76" s="12">
        <f t="shared" si="13"/>
        <v>0</v>
      </c>
      <c r="O76" s="12">
        <f t="shared" si="13"/>
        <v>0</v>
      </c>
      <c r="P76" s="12">
        <f t="shared" si="13"/>
        <v>0</v>
      </c>
      <c r="Q76" s="12">
        <f t="shared" si="13"/>
        <v>0</v>
      </c>
      <c r="R76" s="12">
        <f>SUM(R77:R78)</f>
        <v>0</v>
      </c>
      <c r="S76" s="12">
        <f>SUM(S77:S78)</f>
        <v>0</v>
      </c>
      <c r="T76" s="13">
        <f t="shared" si="13"/>
        <v>0</v>
      </c>
    </row>
    <row r="77" spans="2:20" ht="20.25" x14ac:dyDescent="0.3">
      <c r="B77" s="14" t="s">
        <v>77</v>
      </c>
      <c r="C77" s="15">
        <v>0</v>
      </c>
      <c r="D77" s="15">
        <v>0</v>
      </c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78</v>
      </c>
      <c r="C78" s="15">
        <v>0</v>
      </c>
      <c r="D78" s="15">
        <v>0</v>
      </c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79</v>
      </c>
      <c r="C80" s="11">
        <f t="shared" ref="C80:J80" si="14">SUM(C81:C83)</f>
        <v>0</v>
      </c>
      <c r="D80" s="11">
        <f t="shared" si="14"/>
        <v>0</v>
      </c>
      <c r="E80" s="11">
        <f t="shared" si="14"/>
        <v>0</v>
      </c>
      <c r="F80" s="12">
        <f t="shared" si="14"/>
        <v>0</v>
      </c>
      <c r="G80" s="12">
        <f t="shared" si="14"/>
        <v>0</v>
      </c>
      <c r="H80" s="12">
        <f t="shared" si="14"/>
        <v>0</v>
      </c>
      <c r="I80" s="12">
        <f t="shared" si="14"/>
        <v>0</v>
      </c>
      <c r="J80" s="12">
        <f t="shared" si="14"/>
        <v>0</v>
      </c>
      <c r="K80" s="13"/>
      <c r="L80" s="12">
        <f t="shared" ref="L80:Q80" si="15">SUM(L81:L83)</f>
        <v>0</v>
      </c>
      <c r="M80" s="12">
        <f t="shared" si="15"/>
        <v>0</v>
      </c>
      <c r="N80" s="12">
        <f t="shared" si="15"/>
        <v>0</v>
      </c>
      <c r="O80" s="12">
        <f t="shared" si="15"/>
        <v>0</v>
      </c>
      <c r="P80" s="12">
        <f t="shared" si="15"/>
        <v>0</v>
      </c>
      <c r="Q80" s="12">
        <f t="shared" si="15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80</v>
      </c>
      <c r="C81" s="15">
        <v>0</v>
      </c>
      <c r="D81" s="15">
        <v>0</v>
      </c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81</v>
      </c>
      <c r="C82" s="15">
        <v>0</v>
      </c>
      <c r="D82" s="15">
        <v>0</v>
      </c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82</v>
      </c>
      <c r="C83" s="15">
        <v>0</v>
      </c>
      <c r="D83" s="15">
        <v>0</v>
      </c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83</v>
      </c>
      <c r="C85" s="11">
        <f t="shared" ref="C85:I85" si="16">+C12+C19+C30+C41+C50+C59+C70+C76+C80</f>
        <v>621847220</v>
      </c>
      <c r="D85" s="11">
        <f t="shared" si="16"/>
        <v>622247220</v>
      </c>
      <c r="E85" s="11">
        <f t="shared" si="16"/>
        <v>37191958.969999999</v>
      </c>
      <c r="F85" s="11">
        <f t="shared" si="16"/>
        <v>35921046.910000004</v>
      </c>
      <c r="G85" s="11">
        <f t="shared" si="16"/>
        <v>36835984.169999994</v>
      </c>
      <c r="H85" s="11">
        <f t="shared" si="16"/>
        <v>59522875.959999993</v>
      </c>
      <c r="I85" s="11">
        <f t="shared" si="16"/>
        <v>43299257.819999993</v>
      </c>
      <c r="J85" s="11">
        <f>J59+J41+J30+J19+J12</f>
        <v>0</v>
      </c>
      <c r="K85" s="20">
        <f>K12+K19+K30+K41+K59</f>
        <v>0</v>
      </c>
      <c r="L85" s="11">
        <f t="shared" ref="L85:Q85" si="17">+L12+L19+L30+L41+L50+L59+L70+L76+L80</f>
        <v>0</v>
      </c>
      <c r="M85" s="11">
        <f t="shared" si="17"/>
        <v>40250262.210000008</v>
      </c>
      <c r="N85" s="11">
        <f t="shared" si="17"/>
        <v>38249803.68</v>
      </c>
      <c r="O85" s="11">
        <f t="shared" si="17"/>
        <v>40356914.799999997</v>
      </c>
      <c r="P85" s="11">
        <f t="shared" si="17"/>
        <v>0</v>
      </c>
      <c r="Q85" s="11">
        <f t="shared" si="17"/>
        <v>0</v>
      </c>
      <c r="R85" s="11">
        <f>+R12+R19+R30+R41+R50+R59+R70+R76+R80</f>
        <v>0</v>
      </c>
      <c r="S85" s="11">
        <f>+S12+S19+S30+S41+S50+S59+S70+S76+S80</f>
        <v>0</v>
      </c>
      <c r="T85" s="20">
        <f>SUM(T12:T84)</f>
        <v>331628104.52000004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84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85</v>
      </c>
      <c r="C88" s="11">
        <f t="shared" ref="C88:J88" si="18">SUM(C89:C90)</f>
        <v>0</v>
      </c>
      <c r="D88" s="11">
        <f t="shared" si="18"/>
        <v>0</v>
      </c>
      <c r="E88" s="11">
        <f t="shared" si="18"/>
        <v>0</v>
      </c>
      <c r="F88" s="11">
        <f t="shared" si="18"/>
        <v>0</v>
      </c>
      <c r="G88" s="11">
        <f t="shared" si="18"/>
        <v>0</v>
      </c>
      <c r="H88" s="11">
        <f t="shared" si="18"/>
        <v>0</v>
      </c>
      <c r="I88" s="11">
        <f t="shared" si="18"/>
        <v>0</v>
      </c>
      <c r="J88" s="11">
        <f t="shared" si="18"/>
        <v>0</v>
      </c>
      <c r="K88" s="20"/>
      <c r="L88" s="11">
        <f t="shared" ref="L88:T88" si="19">SUM(L89:L90)</f>
        <v>0</v>
      </c>
      <c r="M88" s="11">
        <f t="shared" si="19"/>
        <v>0</v>
      </c>
      <c r="N88" s="11">
        <f t="shared" si="19"/>
        <v>0</v>
      </c>
      <c r="O88" s="11">
        <f t="shared" si="19"/>
        <v>0</v>
      </c>
      <c r="P88" s="11">
        <f t="shared" si="19"/>
        <v>0</v>
      </c>
      <c r="Q88" s="11">
        <f t="shared" si="19"/>
        <v>0</v>
      </c>
      <c r="R88" s="11">
        <f>SUM(R89:R90)</f>
        <v>0</v>
      </c>
      <c r="S88" s="11">
        <f>SUM(S89:S90)</f>
        <v>0</v>
      </c>
      <c r="T88" s="20">
        <f t="shared" si="19"/>
        <v>0</v>
      </c>
    </row>
    <row r="89" spans="2:20" s="21" customFormat="1" ht="20.25" x14ac:dyDescent="0.3">
      <c r="B89" s="22" t="s">
        <v>86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87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88</v>
      </c>
      <c r="C92" s="11">
        <f t="shared" ref="C92:J92" si="20">SUM(C93:C94)</f>
        <v>0</v>
      </c>
      <c r="D92" s="11">
        <f t="shared" si="20"/>
        <v>0</v>
      </c>
      <c r="E92" s="11">
        <f t="shared" si="20"/>
        <v>0</v>
      </c>
      <c r="F92" s="11">
        <f t="shared" si="20"/>
        <v>0</v>
      </c>
      <c r="G92" s="11">
        <f t="shared" si="20"/>
        <v>0</v>
      </c>
      <c r="H92" s="11">
        <f t="shared" si="20"/>
        <v>0</v>
      </c>
      <c r="I92" s="11">
        <f t="shared" si="20"/>
        <v>0</v>
      </c>
      <c r="J92" s="11">
        <f t="shared" si="20"/>
        <v>0</v>
      </c>
      <c r="K92" s="20"/>
      <c r="L92" s="11">
        <v>0</v>
      </c>
      <c r="M92" s="11">
        <f t="shared" ref="M92:T92" si="21">SUM(M93:M94)</f>
        <v>0</v>
      </c>
      <c r="N92" s="11">
        <f t="shared" si="21"/>
        <v>0</v>
      </c>
      <c r="O92" s="11">
        <f t="shared" si="21"/>
        <v>0</v>
      </c>
      <c r="P92" s="11">
        <f t="shared" si="21"/>
        <v>0</v>
      </c>
      <c r="Q92" s="11">
        <f t="shared" si="21"/>
        <v>0</v>
      </c>
      <c r="R92" s="11">
        <f>SUM(R93:R94)</f>
        <v>0</v>
      </c>
      <c r="S92" s="11">
        <f>SUM(S93:S94)</f>
        <v>0</v>
      </c>
      <c r="T92" s="20">
        <f t="shared" si="21"/>
        <v>0</v>
      </c>
    </row>
    <row r="93" spans="2:20" s="21" customFormat="1" ht="20.25" x14ac:dyDescent="0.3">
      <c r="B93" s="22" t="s">
        <v>89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90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91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2">SUM(F97)</f>
        <v>0</v>
      </c>
      <c r="G96" s="11">
        <f t="shared" si="22"/>
        <v>0</v>
      </c>
      <c r="H96" s="11">
        <f t="shared" si="22"/>
        <v>0</v>
      </c>
      <c r="I96" s="11">
        <f t="shared" si="22"/>
        <v>0</v>
      </c>
      <c r="J96" s="11">
        <f t="shared" si="22"/>
        <v>0</v>
      </c>
      <c r="K96" s="20"/>
      <c r="L96" s="11">
        <f t="shared" si="22"/>
        <v>0</v>
      </c>
      <c r="M96" s="11">
        <f t="shared" si="22"/>
        <v>0</v>
      </c>
      <c r="N96" s="11">
        <f t="shared" si="22"/>
        <v>0</v>
      </c>
      <c r="O96" s="11">
        <f t="shared" si="22"/>
        <v>0</v>
      </c>
      <c r="P96" s="11">
        <f t="shared" si="22"/>
        <v>0</v>
      </c>
      <c r="Q96" s="11">
        <f t="shared" si="22"/>
        <v>0</v>
      </c>
      <c r="R96" s="11">
        <f t="shared" si="22"/>
        <v>0</v>
      </c>
      <c r="S96" s="11">
        <f t="shared" si="22"/>
        <v>0</v>
      </c>
      <c r="T96" s="20">
        <f t="shared" si="22"/>
        <v>0</v>
      </c>
    </row>
    <row r="97" spans="2:20" s="21" customFormat="1" ht="20.25" x14ac:dyDescent="0.3">
      <c r="B97" s="22" t="s">
        <v>110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92</v>
      </c>
      <c r="C99" s="11">
        <f t="shared" ref="C99:J99" si="23">+C88+C92+C96</f>
        <v>0</v>
      </c>
      <c r="D99" s="11">
        <f t="shared" si="23"/>
        <v>0</v>
      </c>
      <c r="E99" s="11">
        <f t="shared" si="23"/>
        <v>0</v>
      </c>
      <c r="F99" s="11">
        <f t="shared" si="23"/>
        <v>0</v>
      </c>
      <c r="G99" s="11">
        <f t="shared" si="23"/>
        <v>0</v>
      </c>
      <c r="H99" s="11">
        <f t="shared" si="23"/>
        <v>0</v>
      </c>
      <c r="I99" s="11">
        <f t="shared" si="23"/>
        <v>0</v>
      </c>
      <c r="J99" s="11">
        <f t="shared" si="23"/>
        <v>0</v>
      </c>
      <c r="K99" s="20"/>
      <c r="L99" s="11">
        <f t="shared" ref="L99:T99" si="24">+L88+L92+L96</f>
        <v>0</v>
      </c>
      <c r="M99" s="11">
        <f t="shared" si="24"/>
        <v>0</v>
      </c>
      <c r="N99" s="11">
        <f t="shared" si="24"/>
        <v>0</v>
      </c>
      <c r="O99" s="11">
        <f t="shared" si="24"/>
        <v>0</v>
      </c>
      <c r="P99" s="11">
        <f t="shared" si="24"/>
        <v>0</v>
      </c>
      <c r="Q99" s="11">
        <f t="shared" si="24"/>
        <v>0</v>
      </c>
      <c r="R99" s="11">
        <f>+R88+R92+R96</f>
        <v>0</v>
      </c>
      <c r="S99" s="11">
        <f>+S88+S92+S96</f>
        <v>0</v>
      </c>
      <c r="T99" s="20">
        <f t="shared" si="24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93</v>
      </c>
      <c r="C101" s="44">
        <f t="shared" ref="C101:J101" si="25">+C85+C99</f>
        <v>621847220</v>
      </c>
      <c r="D101" s="44">
        <f t="shared" si="25"/>
        <v>622247220</v>
      </c>
      <c r="E101" s="44">
        <f t="shared" si="25"/>
        <v>37191958.969999999</v>
      </c>
      <c r="F101" s="44">
        <f t="shared" si="25"/>
        <v>35921046.910000004</v>
      </c>
      <c r="G101" s="44">
        <f t="shared" si="25"/>
        <v>36835984.169999994</v>
      </c>
      <c r="H101" s="44">
        <f t="shared" si="25"/>
        <v>59522875.959999993</v>
      </c>
      <c r="I101" s="44">
        <f t="shared" si="25"/>
        <v>43299257.819999993</v>
      </c>
      <c r="J101" s="44">
        <f t="shared" si="25"/>
        <v>0</v>
      </c>
      <c r="K101" s="45">
        <f>SUM(K85:K100)</f>
        <v>0</v>
      </c>
      <c r="L101" s="44">
        <f t="shared" ref="L101:T101" si="26">+L85+L99</f>
        <v>0</v>
      </c>
      <c r="M101" s="44">
        <f t="shared" si="26"/>
        <v>40250262.210000008</v>
      </c>
      <c r="N101" s="44">
        <f t="shared" si="26"/>
        <v>38249803.68</v>
      </c>
      <c r="O101" s="44">
        <f t="shared" si="26"/>
        <v>40356914.799999997</v>
      </c>
      <c r="P101" s="44">
        <f t="shared" si="26"/>
        <v>0</v>
      </c>
      <c r="Q101" s="44">
        <f t="shared" si="26"/>
        <v>0</v>
      </c>
      <c r="R101" s="44">
        <f>+R85+R99</f>
        <v>0</v>
      </c>
      <c r="S101" s="44">
        <f>+S85+S99</f>
        <v>0</v>
      </c>
      <c r="T101" s="45">
        <f t="shared" si="26"/>
        <v>331628104.52000004</v>
      </c>
    </row>
    <row r="102" spans="2:20" ht="12" customHeight="1" thickBot="1" x14ac:dyDescent="0.3">
      <c r="B102" s="26" t="s">
        <v>94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58" t="s">
        <v>99</v>
      </c>
      <c r="C103" s="59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74" t="s">
        <v>100</v>
      </c>
      <c r="C104" s="75"/>
      <c r="D104" s="48"/>
      <c r="E104" s="27"/>
      <c r="F104" s="72" t="s">
        <v>112</v>
      </c>
      <c r="G104" s="72"/>
      <c r="H104" s="72"/>
      <c r="I104" s="27"/>
      <c r="J104" s="72" t="s">
        <v>98</v>
      </c>
      <c r="K104" s="72"/>
      <c r="L104" s="72"/>
      <c r="M104" s="72"/>
      <c r="N104" s="72"/>
      <c r="O104" s="72"/>
      <c r="P104" s="72"/>
      <c r="Q104" s="72"/>
      <c r="R104" s="72"/>
      <c r="S104" s="72"/>
      <c r="T104" s="72"/>
    </row>
    <row r="105" spans="2:20" ht="62.25" customHeight="1" thickBot="1" x14ac:dyDescent="0.4">
      <c r="B105" s="70" t="s">
        <v>101</v>
      </c>
      <c r="C105" s="71"/>
      <c r="D105" s="29"/>
      <c r="E105" s="27"/>
      <c r="F105" s="73" t="s">
        <v>113</v>
      </c>
      <c r="G105" s="73"/>
      <c r="H105" s="73"/>
      <c r="I105" s="27"/>
      <c r="J105" s="73" t="s">
        <v>105</v>
      </c>
      <c r="K105" s="73"/>
      <c r="L105" s="73"/>
      <c r="M105" s="73"/>
      <c r="N105" s="73"/>
      <c r="O105" s="73"/>
      <c r="P105" s="73"/>
      <c r="Q105" s="73"/>
      <c r="R105" s="73"/>
      <c r="S105" s="73"/>
      <c r="T105" s="73"/>
    </row>
    <row r="106" spans="2:20" ht="27" customHeight="1" x14ac:dyDescent="0.25">
      <c r="B106" s="47" t="s">
        <v>102</v>
      </c>
      <c r="C106" s="30"/>
      <c r="D106" s="29"/>
      <c r="E106" s="27"/>
      <c r="I106" s="27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</row>
    <row r="107" spans="2:20" ht="53.25" customHeight="1" x14ac:dyDescent="0.25">
      <c r="B107" s="30"/>
      <c r="C107" s="30"/>
      <c r="D107" s="29"/>
      <c r="E107" s="27"/>
      <c r="F107" s="27"/>
      <c r="G107" s="27"/>
      <c r="H107" s="27"/>
      <c r="I107" s="27"/>
      <c r="J107" s="27"/>
      <c r="K107" s="27"/>
      <c r="L107" s="27"/>
      <c r="M107" s="28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95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96</v>
      </c>
      <c r="C113" s="34"/>
      <c r="D113" s="34"/>
      <c r="E113" s="33"/>
      <c r="F113" s="33"/>
      <c r="G113" s="32"/>
      <c r="H113" s="32"/>
      <c r="I113" s="32"/>
      <c r="J113" s="33" t="s">
        <v>97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69"/>
      <c r="J130" s="69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I130:J130"/>
    <mergeCell ref="B105:C105"/>
    <mergeCell ref="F104:H104"/>
    <mergeCell ref="J104:T104"/>
    <mergeCell ref="F105:H105"/>
    <mergeCell ref="J105:T105"/>
    <mergeCell ref="J106:T106"/>
    <mergeCell ref="B104:C104"/>
    <mergeCell ref="A2:T2"/>
    <mergeCell ref="A3:T3"/>
    <mergeCell ref="A4:T4"/>
    <mergeCell ref="A5:T5"/>
    <mergeCell ref="A6:T6"/>
    <mergeCell ref="B103:C103"/>
    <mergeCell ref="A7:T7"/>
    <mergeCell ref="B9:B10"/>
    <mergeCell ref="C9:C10"/>
    <mergeCell ref="D9:D10"/>
    <mergeCell ref="E9:P9"/>
  </mergeCells>
  <pageMargins left="0.19685039370078741" right="0.19685039370078741" top="0.19685039370078741" bottom="0.19685039370078741" header="0.19685039370078741" footer="0.19685039370078741"/>
  <pageSetup scale="33" orientation="landscape" verticalDpi="300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Props1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578CF-C8FA-44B2-853F-51224772901D}">
  <ds:schemaRefs>
    <ds:schemaRef ds:uri="http://schemas.microsoft.com/office/2006/metadata/properties"/>
    <ds:schemaRef ds:uri="256bfe19-221d-4a3f-b948-631bb69e1413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2024-09-04T17:20:54Z</cp:lastPrinted>
  <dcterms:created xsi:type="dcterms:W3CDTF">2021-11-08T14:46:14Z</dcterms:created>
  <dcterms:modified xsi:type="dcterms:W3CDTF">2024-09-04T17:24:51Z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