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4569F7DF-B37A-4121-B496-0FBE7B4E4BFC}" xr6:coauthVersionLast="47" xr6:coauthVersionMax="47" xr10:uidLastSave="{00000000-0000-0000-0000-000000000000}"/>
  <bookViews>
    <workbookView xWindow="32925" yWindow="1425" windowWidth="21600" windowHeight="11385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C12" i="1"/>
  <c r="C19" i="1"/>
  <c r="S12" i="1"/>
  <c r="D19" i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9" i="1" s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85" i="1" l="1"/>
  <c r="R101" i="1" s="1"/>
  <c r="Q96" i="1"/>
  <c r="Q92" i="1"/>
  <c r="Q88" i="1"/>
  <c r="Q80" i="1"/>
  <c r="Q76" i="1"/>
  <c r="Q70" i="1"/>
  <c r="Q59" i="1"/>
  <c r="Q50" i="1"/>
  <c r="Q41" i="1"/>
  <c r="T41" i="1" s="1"/>
  <c r="Q30" i="1"/>
  <c r="Q19" i="1"/>
  <c r="Q12" i="1"/>
  <c r="Q99" i="1" l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D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D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D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s="1"/>
  <c r="T85" i="1" l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<sst xmlns="http://schemas.openxmlformats.org/spreadsheetml/2006/main" count="116" uniqueCount="114">
  <si>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</si>
  <si>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</si>
  <si>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</si>
  <si>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</si>
  <si>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</si>
  <si>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</si>
  <si>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</si>
  <si>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</si>
  <si>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</si>
  <si>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</si>
  <si>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</si>
  <si>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</si>
  <si>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</si>
  <si>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</si>
  <si>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</si>
  <si>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</si>
  <si>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</si>
  <si>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</si>
  <si>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</si>
  <si>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</si>
  <si>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</si>
  <si>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</si>
  <si>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</si>
  <si>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</si>
  <si>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</si>
  <si>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</si>
  <si>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</si>
  <si>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</si>
  <si>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</si>
  <si>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</si>
  <si>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</si>
  <si>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</si>
  <si>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</si>
  <si>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</si>
  <si>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</si>
  <si>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</si>
  <si>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</si>
  <si>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</si>
  <si>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</si>
  <si>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</si>
  <si>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</si>
  <si>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</si>
  <si>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</si>
  <si>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</si>
  <si>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</si>
  <si>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</si>
  <si>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</si>
  <si>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</si>
  <si>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</si>
  <si>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</si>
  <si>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</si>
  <si>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</si>
  <si>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</si>
  <si>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</si>
  <si>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</si>
  <si>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</si>
  <si>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</si>
  <si>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</si>
  <si>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</si>
  <si>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</si>
  <si>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</si>
  <si>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</si>
  <si>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</si>
  <si>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</si>
  <si>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</si>
  <si>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</si>
  <si>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</si>
  <si>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</si>
  <si>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</si>
  <si>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</si>
  <si>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</si>
  <si>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</si>
  <si>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</si>
  <si>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</si>
  <si>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</si>
  <si>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</si>
  <si>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</si>
  <si>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</si>
  <si>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</si>
  <si>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</si>
  <si>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</si>
  <si>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</si>
  <si>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</si>
  <si>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</si>
  <si>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</si>
  <si>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</si>
  <si>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</si>
  <si>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</si>
  <si>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</si>
  <si>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</si>
  <si>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</si>
  <si>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</si>
  <si>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</si>
  <si>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</si>
  <si>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</si>
  <si>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</si>
  <si>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</si>
  <si>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</si>
  <si>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</si>
  <si>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</si>
  <si>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</si>
  <si>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</si>
  <si>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</si>
  <si>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</si>
  <si>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</si>
  <si>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</si>
  <si>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</si>
  <si>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</si>
  <si>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</si>
  <si>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</si>
  <si>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</si>
  <si>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</si>
  <si>
    <t>Daneiro Perez</t>
  </si>
  <si>
    <t xml:space="preserve">Encargado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</si>
</sst>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D90" zoomScale="70" zoomScaleNormal="70" zoomScalePageLayoutView="80" workbookViewId="0">
      <selection activeCell="B13" sqref="B13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7"/>
      <c r="O1" s="1"/>
      <c r="P1" s="1"/>
      <c r="Q1" s="1"/>
      <c r="R1" s="1"/>
      <c r="S1" s="1"/>
    </row>
    <row r="2" spans="1:20" ht="18.7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1" x14ac:dyDescent="0.3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21" x14ac:dyDescent="0.35">
      <c r="A4" s="60" t="s">
        <v>104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ht="21" x14ac:dyDescent="0.3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26.25" x14ac:dyDescent="0.4">
      <c r="A6" s="68" t="s">
        <v>111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21" x14ac:dyDescent="0.3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ht="12" customHeight="1" thickBot="1" x14ac:dyDescent="0.3"/>
    <row r="9" spans="1:20" ht="15.75" customHeight="1" x14ac:dyDescent="0.25">
      <c r="B9" s="61" t="s">
        <v>4</v>
      </c>
      <c r="C9" s="63" t="s">
        <v>5</v>
      </c>
      <c r="D9" s="63" t="s">
        <v>6</v>
      </c>
      <c r="E9" s="65" t="s">
        <v>7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41"/>
      <c r="R9" s="41"/>
      <c r="S9" s="41"/>
      <c r="T9" s="2"/>
    </row>
    <row r="10" spans="1:20" ht="30.75" customHeight="1" thickBot="1" x14ac:dyDescent="0.3">
      <c r="B10" s="62"/>
      <c r="C10" s="64"/>
      <c r="D10" s="64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529993623</v>
      </c>
      <c r="D12" s="11">
        <f t="shared" ref="D12:J12" si="0">SUM(D13:D17)</f>
        <v>529993623</v>
      </c>
      <c r="E12" s="11">
        <f t="shared" si="0"/>
        <v>30992829.609999999</v>
      </c>
      <c r="F12" s="12">
        <f t="shared" si="0"/>
        <v>30869485.800000001</v>
      </c>
      <c r="G12" s="12">
        <f t="shared" si="0"/>
        <v>31093091.619999997</v>
      </c>
      <c r="H12" s="12">
        <f t="shared" si="0"/>
        <v>53883753.019999996</v>
      </c>
      <c r="I12" s="12">
        <f t="shared" si="0"/>
        <v>31287619.259999998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31224401.91</v>
      </c>
      <c r="N12" s="12">
        <f t="shared" si="1"/>
        <v>31044744.75</v>
      </c>
      <c r="O12" s="12">
        <f t="shared" si="1"/>
        <v>32538963.760000002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272934889.73000002</v>
      </c>
    </row>
    <row r="13" spans="1:20" ht="15.6" customHeight="1" x14ac:dyDescent="0.3">
      <c r="B13" s="14" t="s">
        <v>19</v>
      </c>
      <c r="C13" s="15">
        <v>333561192</v>
      </c>
      <c r="D13" s="15">
        <v>333966720.38</v>
      </c>
      <c r="E13" s="15">
        <v>24855150</v>
      </c>
      <c r="F13" s="16">
        <v>24745883.34</v>
      </c>
      <c r="G13" s="16">
        <v>24996619.219999999</v>
      </c>
      <c r="H13" s="16">
        <v>24758739.559999999</v>
      </c>
      <c r="I13" s="16">
        <v>25091383.329999998</v>
      </c>
      <c r="J13" s="16">
        <v>0</v>
      </c>
      <c r="K13" s="17">
        <v>0</v>
      </c>
      <c r="L13" s="16">
        <v>0</v>
      </c>
      <c r="M13" s="16">
        <v>25036550</v>
      </c>
      <c r="N13" s="16">
        <v>24867892.84</v>
      </c>
      <c r="O13" s="16">
        <v>26327412.350000001</v>
      </c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151045127</v>
      </c>
      <c r="D14" s="15">
        <v>142439598.62</v>
      </c>
      <c r="E14" s="15">
        <v>2362000</v>
      </c>
      <c r="F14" s="16">
        <v>2363000</v>
      </c>
      <c r="G14" s="16">
        <v>2348000</v>
      </c>
      <c r="H14" s="16">
        <v>25353035.050000001</v>
      </c>
      <c r="I14" s="16">
        <v>2383000</v>
      </c>
      <c r="J14" s="16">
        <v>0</v>
      </c>
      <c r="K14" s="17">
        <v>0</v>
      </c>
      <c r="L14" s="16">
        <v>0</v>
      </c>
      <c r="M14" s="16">
        <v>2383000</v>
      </c>
      <c r="N14" s="16">
        <v>2372000</v>
      </c>
      <c r="O14" s="16">
        <v>2383000</v>
      </c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0</v>
      </c>
      <c r="D16" s="15">
        <v>8200000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45387304</v>
      </c>
      <c r="D17" s="15">
        <v>45387304</v>
      </c>
      <c r="E17" s="28">
        <v>3775679.61</v>
      </c>
      <c r="F17" s="16">
        <v>3760602.46</v>
      </c>
      <c r="G17" s="16">
        <v>3748472.4</v>
      </c>
      <c r="H17" s="16">
        <v>3771978.41</v>
      </c>
      <c r="I17" s="16">
        <v>3813235.93</v>
      </c>
      <c r="J17" s="16">
        <v>0</v>
      </c>
      <c r="K17" s="17">
        <v>0</v>
      </c>
      <c r="L17" s="16">
        <v>0</v>
      </c>
      <c r="M17" s="16">
        <v>3804851.91</v>
      </c>
      <c r="N17" s="16">
        <v>3804851.91</v>
      </c>
      <c r="O17" s="16">
        <v>3828551.41</v>
      </c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SUM(C20:C28)</f>
        <v>73912397</v>
      </c>
      <c r="D19" s="11">
        <f>SUM(D20:D28)</f>
        <v>74622897</v>
      </c>
      <c r="E19" s="11">
        <f t="shared" ref="E19:J19" si="2">SUM(E20:E28)</f>
        <v>5214257.3599999994</v>
      </c>
      <c r="F19" s="12">
        <f t="shared" si="2"/>
        <v>5015383.1100000003</v>
      </c>
      <c r="G19" s="12">
        <f t="shared" si="2"/>
        <v>4999480.1500000004</v>
      </c>
      <c r="H19" s="12">
        <f t="shared" si="2"/>
        <v>4783773.18</v>
      </c>
      <c r="I19" s="12">
        <f t="shared" si="2"/>
        <v>7270396.6999999993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8123769.9600000009</v>
      </c>
      <c r="N19" s="12">
        <f t="shared" si="3"/>
        <v>6256485.8300000001</v>
      </c>
      <c r="O19" s="12">
        <f t="shared" si="3"/>
        <v>6099202.8799999999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47762749.169999994</v>
      </c>
    </row>
    <row r="20" spans="2:22" ht="15.6" customHeight="1" x14ac:dyDescent="0.3">
      <c r="B20" s="14" t="s">
        <v>25</v>
      </c>
      <c r="C20" s="15">
        <v>13243309</v>
      </c>
      <c r="D20" s="15">
        <v>13686309</v>
      </c>
      <c r="E20" s="28">
        <v>969686.8</v>
      </c>
      <c r="F20" s="46">
        <v>1683282.54</v>
      </c>
      <c r="G20" s="16">
        <v>1014530.29</v>
      </c>
      <c r="H20" s="18">
        <v>938454.33</v>
      </c>
      <c r="I20" s="16">
        <v>867456.1</v>
      </c>
      <c r="J20" s="16">
        <v>0</v>
      </c>
      <c r="K20" s="17">
        <v>0</v>
      </c>
      <c r="L20" s="16">
        <v>0</v>
      </c>
      <c r="M20" s="16">
        <v>1232144.26</v>
      </c>
      <c r="N20" s="16">
        <v>1099156.44</v>
      </c>
      <c r="O20" s="16">
        <v>329287.92</v>
      </c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2800000</v>
      </c>
      <c r="D21" s="15">
        <v>684500</v>
      </c>
      <c r="E21" s="15">
        <v>47200</v>
      </c>
      <c r="F21" s="16">
        <v>65400</v>
      </c>
      <c r="G21" s="16"/>
      <c r="H21" s="16">
        <v>188110.54</v>
      </c>
      <c r="I21" s="16">
        <v>0</v>
      </c>
      <c r="J21" s="16">
        <v>0</v>
      </c>
      <c r="K21" s="17">
        <v>0</v>
      </c>
      <c r="L21" s="16">
        <v>0</v>
      </c>
      <c r="M21" s="16"/>
      <c r="N21" s="16"/>
      <c r="O21" s="16">
        <v>33630</v>
      </c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1200000</v>
      </c>
      <c r="D22" s="15">
        <v>1200000</v>
      </c>
      <c r="E22" s="28"/>
      <c r="F22" s="16">
        <v>145400</v>
      </c>
      <c r="G22" s="16">
        <v>76900</v>
      </c>
      <c r="H22" s="16">
        <v>38550</v>
      </c>
      <c r="I22" s="16">
        <v>21650</v>
      </c>
      <c r="J22" s="16">
        <v>0</v>
      </c>
      <c r="K22" s="17">
        <v>0</v>
      </c>
      <c r="L22" s="16">
        <v>0</v>
      </c>
      <c r="M22" s="16">
        <v>73600</v>
      </c>
      <c r="N22" s="16">
        <v>77450</v>
      </c>
      <c r="O22" s="16">
        <v>42050</v>
      </c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37862</v>
      </c>
      <c r="D23" s="15">
        <v>97862</v>
      </c>
      <c r="E23" s="15"/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36757200</v>
      </c>
      <c r="D24" s="15">
        <v>37527200</v>
      </c>
      <c r="E24" s="28">
        <v>3182002.16</v>
      </c>
      <c r="F24" s="28">
        <v>2779608</v>
      </c>
      <c r="G24" s="16">
        <v>2465820</v>
      </c>
      <c r="H24" s="16">
        <v>3128526.46</v>
      </c>
      <c r="I24" s="16">
        <v>3929248.88</v>
      </c>
      <c r="J24" s="16">
        <v>0</v>
      </c>
      <c r="K24" s="17">
        <v>0</v>
      </c>
      <c r="L24" s="16">
        <v>0</v>
      </c>
      <c r="M24" s="16">
        <v>3227518.45</v>
      </c>
      <c r="N24" s="16">
        <v>3322426.11</v>
      </c>
      <c r="O24" s="16">
        <v>3091806.9</v>
      </c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6785111</v>
      </c>
      <c r="D25" s="28">
        <v>7208111</v>
      </c>
      <c r="E25" s="15">
        <v>618830.01</v>
      </c>
      <c r="F25" s="16">
        <v>290292.57</v>
      </c>
      <c r="G25" s="16">
        <v>636743.68000000005</v>
      </c>
      <c r="H25" s="18">
        <v>299691.58</v>
      </c>
      <c r="I25" s="16">
        <v>492715.26</v>
      </c>
      <c r="J25" s="16">
        <v>0</v>
      </c>
      <c r="K25" s="17">
        <v>0</v>
      </c>
      <c r="L25" s="16">
        <v>0</v>
      </c>
      <c r="M25" s="16">
        <v>1347818.1</v>
      </c>
      <c r="N25" s="16">
        <v>491043.32</v>
      </c>
      <c r="O25" s="16">
        <v>493316.04</v>
      </c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975000</v>
      </c>
      <c r="D26" s="15">
        <v>2219000</v>
      </c>
      <c r="E26" s="15">
        <v>120638.39</v>
      </c>
      <c r="F26" s="16"/>
      <c r="G26" s="16">
        <v>95620.18</v>
      </c>
      <c r="H26" s="28">
        <v>71990.27</v>
      </c>
      <c r="I26" s="16">
        <v>72702.75</v>
      </c>
      <c r="J26" s="16"/>
      <c r="K26" s="17">
        <v>0</v>
      </c>
      <c r="L26" s="16">
        <v>0</v>
      </c>
      <c r="M26" s="16">
        <v>528108.78</v>
      </c>
      <c r="N26" s="16">
        <v>258781.24</v>
      </c>
      <c r="O26" s="16">
        <v>291151.63</v>
      </c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2113915</v>
      </c>
      <c r="D27" s="28">
        <v>1999915</v>
      </c>
      <c r="E27" s="15">
        <v>275900</v>
      </c>
      <c r="F27" s="16">
        <v>51400</v>
      </c>
      <c r="G27" s="16">
        <v>184530</v>
      </c>
      <c r="H27" s="16">
        <v>118450</v>
      </c>
      <c r="I27" s="16">
        <v>179600</v>
      </c>
      <c r="J27" s="16">
        <v>0</v>
      </c>
      <c r="K27" s="17">
        <v>0</v>
      </c>
      <c r="L27" s="16">
        <v>0</v>
      </c>
      <c r="M27" s="16"/>
      <c r="N27" s="16">
        <v>107550</v>
      </c>
      <c r="O27" s="16">
        <v>172280</v>
      </c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10000000</v>
      </c>
      <c r="D28" s="15">
        <v>10000000</v>
      </c>
      <c r="E28" s="15">
        <v>0</v>
      </c>
      <c r="F28" s="16"/>
      <c r="G28" s="16">
        <v>525336</v>
      </c>
      <c r="H28" s="16"/>
      <c r="I28" s="16">
        <v>1707023.71</v>
      </c>
      <c r="J28" s="16">
        <v>0</v>
      </c>
      <c r="K28" s="17"/>
      <c r="L28" s="16">
        <v>0</v>
      </c>
      <c r="M28" s="16">
        <v>1714580.37</v>
      </c>
      <c r="N28" s="16">
        <v>900078.72</v>
      </c>
      <c r="O28" s="16">
        <v>1645680.39</v>
      </c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17671200</v>
      </c>
      <c r="D30" s="11">
        <f>SUM(D31:D39)</f>
        <v>16057200</v>
      </c>
      <c r="E30" s="11">
        <f>SUM(E31:E39)</f>
        <v>984872</v>
      </c>
      <c r="F30" s="12">
        <f>F31+F32+F33+F34+F35+F36+F37+F38+F39</f>
        <v>36178</v>
      </c>
      <c r="G30" s="12">
        <f>SUM(G31:G39)</f>
        <v>506588</v>
      </c>
      <c r="H30" s="12">
        <f>SUM(H31:H39)</f>
        <v>855349.76000000001</v>
      </c>
      <c r="I30" s="12">
        <f>SUM(I31:I39)</f>
        <v>4507070.8600000003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827263.59000000008</v>
      </c>
      <c r="N30" s="12">
        <f t="shared" si="4"/>
        <v>586800</v>
      </c>
      <c r="O30" s="12">
        <f t="shared" si="4"/>
        <v>1718748.1599999999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10022870.369999999</v>
      </c>
    </row>
    <row r="31" spans="2:22" ht="15.6" customHeight="1" x14ac:dyDescent="0.3">
      <c r="B31" s="14" t="s">
        <v>35</v>
      </c>
      <c r="C31" s="15">
        <v>1200000</v>
      </c>
      <c r="D31" s="15">
        <v>823000</v>
      </c>
      <c r="E31" s="15">
        <v>7772</v>
      </c>
      <c r="F31" s="28">
        <v>43778</v>
      </c>
      <c r="G31" s="16">
        <v>18038</v>
      </c>
      <c r="H31" s="16">
        <v>28884</v>
      </c>
      <c r="I31" s="16">
        <v>260136.57</v>
      </c>
      <c r="J31" s="16">
        <v>0</v>
      </c>
      <c r="K31" s="17">
        <v>0</v>
      </c>
      <c r="L31" s="16">
        <v>0</v>
      </c>
      <c r="M31" s="16">
        <v>11856</v>
      </c>
      <c r="N31" s="16">
        <v>40020</v>
      </c>
      <c r="O31" s="16">
        <v>235099.92</v>
      </c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100000</v>
      </c>
      <c r="D32" s="15">
        <v>100000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2006200</v>
      </c>
      <c r="D33" s="28">
        <v>1760275</v>
      </c>
      <c r="E33" s="15">
        <v>0</v>
      </c>
      <c r="F33" s="16"/>
      <c r="G33" s="16"/>
      <c r="H33" s="16">
        <v>233994</v>
      </c>
      <c r="I33" s="16">
        <v>757806.63</v>
      </c>
      <c r="J33" s="16">
        <v>0</v>
      </c>
      <c r="K33" s="17">
        <v>0</v>
      </c>
      <c r="L33" s="16">
        <v>0</v>
      </c>
      <c r="M33" s="16">
        <v>0</v>
      </c>
      <c r="N33" s="16"/>
      <c r="O33" s="16">
        <v>427097.75</v>
      </c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250000</v>
      </c>
      <c r="D34" s="28">
        <v>250000</v>
      </c>
      <c r="E34" s="15">
        <v>0</v>
      </c>
      <c r="F34" s="16"/>
      <c r="G34" s="16"/>
      <c r="H34" s="16"/>
      <c r="I34" s="16">
        <v>214280</v>
      </c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150000</v>
      </c>
      <c r="D35" s="15">
        <v>150300</v>
      </c>
      <c r="E35" s="15"/>
      <c r="F35" s="16"/>
      <c r="G35" s="16"/>
      <c r="H35" s="16"/>
      <c r="I35" s="16">
        <v>67199.97</v>
      </c>
      <c r="J35" s="16">
        <v>0</v>
      </c>
      <c r="K35" s="17"/>
      <c r="L35" s="16">
        <v>0</v>
      </c>
      <c r="M35" s="16">
        <v>4807.32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200000</v>
      </c>
      <c r="D36" s="28">
        <v>83300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25988.32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11300000</v>
      </c>
      <c r="D37" s="28">
        <v>10975000</v>
      </c>
      <c r="E37" s="15">
        <v>977100</v>
      </c>
      <c r="F37" s="28">
        <v>-7600</v>
      </c>
      <c r="G37" s="16">
        <v>488550</v>
      </c>
      <c r="H37" s="18">
        <v>540780</v>
      </c>
      <c r="I37" s="16">
        <v>2326985.02</v>
      </c>
      <c r="J37" s="16"/>
      <c r="K37" s="17"/>
      <c r="L37" s="16">
        <v>0</v>
      </c>
      <c r="M37" s="16">
        <v>661605.80000000005</v>
      </c>
      <c r="N37" s="16">
        <v>546780</v>
      </c>
      <c r="O37" s="16">
        <v>561530</v>
      </c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2465000</v>
      </c>
      <c r="D39" s="28">
        <v>1915325</v>
      </c>
      <c r="E39" s="15">
        <v>0</v>
      </c>
      <c r="F39" s="16"/>
      <c r="G39" s="16"/>
      <c r="H39" s="16">
        <v>51691.76</v>
      </c>
      <c r="I39" s="16">
        <v>880662.67</v>
      </c>
      <c r="J39" s="16"/>
      <c r="K39" s="17"/>
      <c r="L39" s="16">
        <v>0</v>
      </c>
      <c r="M39" s="16">
        <v>123006.15</v>
      </c>
      <c r="N39" s="16"/>
      <c r="O39" s="16">
        <v>495020.49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 t="shared" ref="C41:J41" si="5">SUM(C42:C48)</f>
        <v>0</v>
      </c>
      <c r="D41" s="11">
        <f t="shared" si="5"/>
        <v>644500</v>
      </c>
      <c r="E41" s="11">
        <f t="shared" si="5"/>
        <v>0</v>
      </c>
      <c r="F41" s="11">
        <f t="shared" si="5"/>
        <v>0</v>
      </c>
      <c r="G41" s="11">
        <f t="shared" si="5"/>
        <v>236824.4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3">
        <f>K42</f>
        <v>0</v>
      </c>
      <c r="L41" s="12">
        <f t="shared" ref="L41:Q41" si="6">SUM(L42:L48)</f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0</v>
      </c>
      <c r="Q41" s="12">
        <f t="shared" si="6"/>
        <v>0</v>
      </c>
      <c r="R41" s="12">
        <f>SUM(R42:R48)</f>
        <v>0</v>
      </c>
      <c r="S41" s="12">
        <f>SUM(S42:S48)</f>
        <v>0</v>
      </c>
      <c r="T41" s="13">
        <f>SUM(E41:S41)</f>
        <v>236824.4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644500</v>
      </c>
      <c r="E47" s="15">
        <v>0</v>
      </c>
      <c r="F47" s="16"/>
      <c r="G47" s="16">
        <v>236824.4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7">SUM(L51:L57)</f>
        <v>0</v>
      </c>
      <c r="M50" s="12">
        <f t="shared" si="7"/>
        <v>0</v>
      </c>
      <c r="N50" s="12">
        <f t="shared" si="7"/>
        <v>0</v>
      </c>
      <c r="O50" s="12">
        <f t="shared" si="7"/>
        <v>0</v>
      </c>
      <c r="P50" s="12">
        <f t="shared" si="7"/>
        <v>0</v>
      </c>
      <c r="Q50" s="12">
        <f t="shared" si="7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8">SUM(C60:C68)</f>
        <v>270000</v>
      </c>
      <c r="D59" s="11">
        <f t="shared" si="8"/>
        <v>929000</v>
      </c>
      <c r="E59" s="11">
        <f t="shared" si="8"/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234171</v>
      </c>
      <c r="J59" s="12">
        <f t="shared" si="8"/>
        <v>0</v>
      </c>
      <c r="K59" s="13">
        <f>K60+K61</f>
        <v>0</v>
      </c>
      <c r="L59" s="12">
        <f t="shared" ref="L59:Q59" si="9">SUM(L60:L68)</f>
        <v>0</v>
      </c>
      <c r="M59" s="12">
        <f t="shared" si="9"/>
        <v>74826.75</v>
      </c>
      <c r="N59" s="12">
        <f t="shared" si="9"/>
        <v>361773.1</v>
      </c>
      <c r="O59" s="12">
        <f t="shared" si="9"/>
        <v>0</v>
      </c>
      <c r="P59" s="12">
        <f t="shared" si="9"/>
        <v>0</v>
      </c>
      <c r="Q59" s="12">
        <f t="shared" si="9"/>
        <v>0</v>
      </c>
      <c r="R59" s="12">
        <f>SUM(R60:R68)</f>
        <v>0</v>
      </c>
      <c r="S59" s="12">
        <f>SUM(S60:S68)</f>
        <v>0</v>
      </c>
      <c r="T59" s="13">
        <f>SUM(F59:S59)</f>
        <v>670770.85</v>
      </c>
    </row>
    <row r="60" spans="2:20" ht="15.6" customHeight="1" x14ac:dyDescent="0.3">
      <c r="B60" s="14" t="s">
        <v>62</v>
      </c>
      <c r="C60" s="15">
        <v>270000</v>
      </c>
      <c r="D60" s="15">
        <v>906400</v>
      </c>
      <c r="E60" s="15">
        <v>0</v>
      </c>
      <c r="F60" s="16">
        <v>0</v>
      </c>
      <c r="G60" s="16">
        <v>0</v>
      </c>
      <c r="H60" s="16">
        <v>0</v>
      </c>
      <c r="I60" s="16">
        <v>234171</v>
      </c>
      <c r="J60" s="16"/>
      <c r="K60" s="17">
        <v>0</v>
      </c>
      <c r="L60" s="16">
        <v>0</v>
      </c>
      <c r="M60" s="16">
        <v>74826.75</v>
      </c>
      <c r="N60" s="16">
        <v>361773.1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>
        <v>0</v>
      </c>
      <c r="D61" s="15">
        <v>22600</v>
      </c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>
        <v>0</v>
      </c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>
        <v>0</v>
      </c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>
        <v>0</v>
      </c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>
        <v>0</v>
      </c>
      <c r="D65" s="15">
        <v>0</v>
      </c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>
        <v>0</v>
      </c>
      <c r="D66" s="15">
        <v>0</v>
      </c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>
        <v>0</v>
      </c>
      <c r="D67" s="15">
        <v>0</v>
      </c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>
        <v>0</v>
      </c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10">SUM(C71:C74)</f>
        <v>0</v>
      </c>
      <c r="D70" s="11">
        <f t="shared" si="10"/>
        <v>0</v>
      </c>
      <c r="E70" s="11">
        <f t="shared" si="10"/>
        <v>0</v>
      </c>
      <c r="F70" s="12">
        <f t="shared" si="10"/>
        <v>0</v>
      </c>
      <c r="G70" s="12">
        <f t="shared" si="10"/>
        <v>0</v>
      </c>
      <c r="H70" s="12">
        <f t="shared" si="10"/>
        <v>0</v>
      </c>
      <c r="I70" s="12">
        <f t="shared" si="10"/>
        <v>0</v>
      </c>
      <c r="J70" s="12">
        <f t="shared" si="10"/>
        <v>0</v>
      </c>
      <c r="K70" s="13"/>
      <c r="L70" s="12">
        <f t="shared" ref="L70:Q70" si="11">SUM(L71:L74)</f>
        <v>0</v>
      </c>
      <c r="M70" s="12">
        <f t="shared" si="11"/>
        <v>0</v>
      </c>
      <c r="N70" s="12">
        <f t="shared" si="11"/>
        <v>0</v>
      </c>
      <c r="O70" s="12">
        <f t="shared" si="11"/>
        <v>0</v>
      </c>
      <c r="P70" s="12">
        <f t="shared" si="11"/>
        <v>0</v>
      </c>
      <c r="Q70" s="12">
        <f t="shared" si="11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>
        <v>0</v>
      </c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>
        <v>0</v>
      </c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>
        <v>0</v>
      </c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>
        <v>0</v>
      </c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2">SUM(C77:C78)</f>
        <v>0</v>
      </c>
      <c r="D76" s="11">
        <f t="shared" si="12"/>
        <v>0</v>
      </c>
      <c r="E76" s="11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/>
      <c r="L76" s="12">
        <f t="shared" ref="L76:T76" si="13">SUM(L77:L78)</f>
        <v>0</v>
      </c>
      <c r="M76" s="12">
        <f t="shared" si="13"/>
        <v>0</v>
      </c>
      <c r="N76" s="12">
        <f t="shared" si="13"/>
        <v>0</v>
      </c>
      <c r="O76" s="12">
        <f t="shared" si="13"/>
        <v>0</v>
      </c>
      <c r="P76" s="12">
        <f t="shared" si="13"/>
        <v>0</v>
      </c>
      <c r="Q76" s="12">
        <f t="shared" si="13"/>
        <v>0</v>
      </c>
      <c r="R76" s="12">
        <f>SUM(R77:R78)</f>
        <v>0</v>
      </c>
      <c r="S76" s="12">
        <f>SUM(S77:S78)</f>
        <v>0</v>
      </c>
      <c r="T76" s="13">
        <f t="shared" si="13"/>
        <v>0</v>
      </c>
    </row>
    <row r="77" spans="2:20" ht="20.25" x14ac:dyDescent="0.3">
      <c r="B77" s="14" t="s">
        <v>77</v>
      </c>
      <c r="C77" s="15">
        <v>0</v>
      </c>
      <c r="D77" s="15">
        <v>0</v>
      </c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>
        <v>0</v>
      </c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4">SUM(C81:C83)</f>
        <v>0</v>
      </c>
      <c r="D80" s="11">
        <f t="shared" si="14"/>
        <v>0</v>
      </c>
      <c r="E80" s="11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3"/>
      <c r="L80" s="12">
        <f t="shared" ref="L80:Q80" si="15">SUM(L81:L83)</f>
        <v>0</v>
      </c>
      <c r="M80" s="12">
        <f t="shared" si="15"/>
        <v>0</v>
      </c>
      <c r="N80" s="12">
        <f t="shared" si="15"/>
        <v>0</v>
      </c>
      <c r="O80" s="12">
        <f t="shared" si="15"/>
        <v>0</v>
      </c>
      <c r="P80" s="12">
        <f t="shared" si="15"/>
        <v>0</v>
      </c>
      <c r="Q80" s="12">
        <f t="shared" si="15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>
        <v>0</v>
      </c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>
        <v>0</v>
      </c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>
        <v>0</v>
      </c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 t="shared" ref="C85:I85" si="16">+C12+C19+C30+C41+C50+C59+C70+C76+C80</f>
        <v>621847220</v>
      </c>
      <c r="D85" s="11">
        <f t="shared" si="16"/>
        <v>622247220</v>
      </c>
      <c r="E85" s="11">
        <f t="shared" si="16"/>
        <v>37191958.969999999</v>
      </c>
      <c r="F85" s="11">
        <f t="shared" si="16"/>
        <v>35921046.910000004</v>
      </c>
      <c r="G85" s="11">
        <f t="shared" si="16"/>
        <v>36835984.169999994</v>
      </c>
      <c r="H85" s="11">
        <f t="shared" si="16"/>
        <v>59522875.959999993</v>
      </c>
      <c r="I85" s="11">
        <f t="shared" si="16"/>
        <v>43299257.819999993</v>
      </c>
      <c r="J85" s="11">
        <f>J59+J41+J30+J19+J12</f>
        <v>0</v>
      </c>
      <c r="K85" s="20">
        <f>K12+K19+K30+K41+K59</f>
        <v>0</v>
      </c>
      <c r="L85" s="11">
        <f t="shared" ref="L85:Q85" si="17">+L12+L19+L30+L41+L50+L59+L70+L76+L80</f>
        <v>0</v>
      </c>
      <c r="M85" s="11">
        <f t="shared" si="17"/>
        <v>40250262.210000008</v>
      </c>
      <c r="N85" s="11">
        <f t="shared" si="17"/>
        <v>38249803.68</v>
      </c>
      <c r="O85" s="11">
        <f t="shared" si="17"/>
        <v>40356914.799999997</v>
      </c>
      <c r="P85" s="11">
        <f t="shared" si="17"/>
        <v>0</v>
      </c>
      <c r="Q85" s="11">
        <f t="shared" si="17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331628104.52000004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8">SUM(C89:C90)</f>
        <v>0</v>
      </c>
      <c r="D88" s="11">
        <f t="shared" si="18"/>
        <v>0</v>
      </c>
      <c r="E88" s="11">
        <f t="shared" si="18"/>
        <v>0</v>
      </c>
      <c r="F88" s="11">
        <f t="shared" si="18"/>
        <v>0</v>
      </c>
      <c r="G88" s="11">
        <f t="shared" si="18"/>
        <v>0</v>
      </c>
      <c r="H88" s="11">
        <f t="shared" si="18"/>
        <v>0</v>
      </c>
      <c r="I88" s="11">
        <f t="shared" si="18"/>
        <v>0</v>
      </c>
      <c r="J88" s="11">
        <f t="shared" si="18"/>
        <v>0</v>
      </c>
      <c r="K88" s="20"/>
      <c r="L88" s="11">
        <f t="shared" ref="L88:T88" si="19">SUM(L89:L90)</f>
        <v>0</v>
      </c>
      <c r="M88" s="11">
        <f t="shared" si="19"/>
        <v>0</v>
      </c>
      <c r="N88" s="11">
        <f t="shared" si="19"/>
        <v>0</v>
      </c>
      <c r="O88" s="11">
        <f t="shared" si="19"/>
        <v>0</v>
      </c>
      <c r="P88" s="11">
        <f t="shared" si="19"/>
        <v>0</v>
      </c>
      <c r="Q88" s="11">
        <f t="shared" si="19"/>
        <v>0</v>
      </c>
      <c r="R88" s="11">
        <f>SUM(R89:R90)</f>
        <v>0</v>
      </c>
      <c r="S88" s="11">
        <f>SUM(S89:S90)</f>
        <v>0</v>
      </c>
      <c r="T88" s="20">
        <f t="shared" si="19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20">SUM(C93:C94)</f>
        <v>0</v>
      </c>
      <c r="D92" s="11">
        <f t="shared" si="20"/>
        <v>0</v>
      </c>
      <c r="E92" s="11">
        <f t="shared" si="20"/>
        <v>0</v>
      </c>
      <c r="F92" s="11">
        <f t="shared" si="20"/>
        <v>0</v>
      </c>
      <c r="G92" s="11">
        <f t="shared" si="20"/>
        <v>0</v>
      </c>
      <c r="H92" s="11">
        <f t="shared" si="20"/>
        <v>0</v>
      </c>
      <c r="I92" s="11">
        <f t="shared" si="20"/>
        <v>0</v>
      </c>
      <c r="J92" s="11">
        <f t="shared" si="20"/>
        <v>0</v>
      </c>
      <c r="K92" s="20"/>
      <c r="L92" s="11">
        <v>0</v>
      </c>
      <c r="M92" s="11">
        <f t="shared" ref="M92:T92" si="21">SUM(M93:M94)</f>
        <v>0</v>
      </c>
      <c r="N92" s="11">
        <f t="shared" si="21"/>
        <v>0</v>
      </c>
      <c r="O92" s="11">
        <f t="shared" si="21"/>
        <v>0</v>
      </c>
      <c r="P92" s="11">
        <f t="shared" si="21"/>
        <v>0</v>
      </c>
      <c r="Q92" s="11">
        <f t="shared" si="21"/>
        <v>0</v>
      </c>
      <c r="R92" s="11">
        <f>SUM(R93:R94)</f>
        <v>0</v>
      </c>
      <c r="S92" s="11">
        <f>SUM(S93:S94)</f>
        <v>0</v>
      </c>
      <c r="T92" s="20">
        <f t="shared" si="21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2">SUM(F97)</f>
        <v>0</v>
      </c>
      <c r="G96" s="11">
        <f t="shared" si="22"/>
        <v>0</v>
      </c>
      <c r="H96" s="11">
        <f t="shared" si="22"/>
        <v>0</v>
      </c>
      <c r="I96" s="11">
        <f t="shared" si="22"/>
        <v>0</v>
      </c>
      <c r="J96" s="11">
        <f t="shared" si="22"/>
        <v>0</v>
      </c>
      <c r="K96" s="20"/>
      <c r="L96" s="11">
        <f t="shared" si="22"/>
        <v>0</v>
      </c>
      <c r="M96" s="11">
        <f t="shared" si="22"/>
        <v>0</v>
      </c>
      <c r="N96" s="11">
        <f t="shared" si="22"/>
        <v>0</v>
      </c>
      <c r="O96" s="11">
        <f t="shared" si="22"/>
        <v>0</v>
      </c>
      <c r="P96" s="11">
        <f t="shared" si="22"/>
        <v>0</v>
      </c>
      <c r="Q96" s="11">
        <f t="shared" si="22"/>
        <v>0</v>
      </c>
      <c r="R96" s="11">
        <f t="shared" si="22"/>
        <v>0</v>
      </c>
      <c r="S96" s="11">
        <f t="shared" si="22"/>
        <v>0</v>
      </c>
      <c r="T96" s="20">
        <f t="shared" si="22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3">+C88+C92+C96</f>
        <v>0</v>
      </c>
      <c r="D99" s="11">
        <f t="shared" si="23"/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20"/>
      <c r="L99" s="11">
        <f t="shared" ref="L99:T99" si="24">+L88+L92+L96</f>
        <v>0</v>
      </c>
      <c r="M99" s="11">
        <f t="shared" si="24"/>
        <v>0</v>
      </c>
      <c r="N99" s="11">
        <f t="shared" si="24"/>
        <v>0</v>
      </c>
      <c r="O99" s="11">
        <f t="shared" si="24"/>
        <v>0</v>
      </c>
      <c r="P99" s="11">
        <f t="shared" si="24"/>
        <v>0</v>
      </c>
      <c r="Q99" s="11">
        <f t="shared" si="24"/>
        <v>0</v>
      </c>
      <c r="R99" s="11">
        <f>+R88+R92+R96</f>
        <v>0</v>
      </c>
      <c r="S99" s="11">
        <f>+S88+S92+S96</f>
        <v>0</v>
      </c>
      <c r="T99" s="20">
        <f t="shared" si="24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5">+C85+C99</f>
        <v>621847220</v>
      </c>
      <c r="D101" s="44">
        <f t="shared" si="25"/>
        <v>622247220</v>
      </c>
      <c r="E101" s="44">
        <f t="shared" si="25"/>
        <v>37191958.969999999</v>
      </c>
      <c r="F101" s="44">
        <f t="shared" si="25"/>
        <v>35921046.910000004</v>
      </c>
      <c r="G101" s="44">
        <f t="shared" si="25"/>
        <v>36835984.169999994</v>
      </c>
      <c r="H101" s="44">
        <f t="shared" si="25"/>
        <v>59522875.959999993</v>
      </c>
      <c r="I101" s="44">
        <f t="shared" si="25"/>
        <v>43299257.819999993</v>
      </c>
      <c r="J101" s="44">
        <f t="shared" si="25"/>
        <v>0</v>
      </c>
      <c r="K101" s="45">
        <f>SUM(K85:K100)</f>
        <v>0</v>
      </c>
      <c r="L101" s="44">
        <f t="shared" ref="L101:T101" si="26">+L85+L99</f>
        <v>0</v>
      </c>
      <c r="M101" s="44">
        <f t="shared" si="26"/>
        <v>40250262.210000008</v>
      </c>
      <c r="N101" s="44">
        <f t="shared" si="26"/>
        <v>38249803.68</v>
      </c>
      <c r="O101" s="44">
        <f t="shared" si="26"/>
        <v>40356914.799999997</v>
      </c>
      <c r="P101" s="44">
        <f t="shared" si="26"/>
        <v>0</v>
      </c>
      <c r="Q101" s="44">
        <f t="shared" si="26"/>
        <v>0</v>
      </c>
      <c r="R101" s="44">
        <f>+R85+R99</f>
        <v>0</v>
      </c>
      <c r="S101" s="44">
        <f>+S85+S99</f>
        <v>0</v>
      </c>
      <c r="T101" s="45">
        <f t="shared" si="26"/>
        <v>331628104.52000004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8" t="s">
        <v>99</v>
      </c>
      <c r="C103" s="59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4" t="s">
        <v>100</v>
      </c>
      <c r="C104" s="75"/>
      <c r="D104" s="48"/>
      <c r="E104" s="27"/>
      <c r="F104" s="72" t="s">
        <v>112</v>
      </c>
      <c r="G104" s="72"/>
      <c r="H104" s="72"/>
      <c r="I104" s="27"/>
      <c r="J104" s="72" t="s">
        <v>98</v>
      </c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2:20" ht="62.25" customHeight="1" thickBot="1" x14ac:dyDescent="0.4">
      <c r="B105" s="70" t="s">
        <v>101</v>
      </c>
      <c r="C105" s="71"/>
      <c r="D105" s="29"/>
      <c r="E105" s="27"/>
      <c r="F105" s="73" t="s">
        <v>113</v>
      </c>
      <c r="G105" s="73"/>
      <c r="H105" s="73"/>
      <c r="I105" s="27"/>
      <c r="J105" s="73" t="s">
        <v>105</v>
      </c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8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9"/>
      <c r="J130" s="69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Props1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578CF-C8FA-44B2-853F-51224772901D}">
  <ds:schemaRefs>
    <ds:schemaRef ds:uri="http://schemas.microsoft.com/office/2006/metadata/properties"/>
    <ds:schemaRef ds:uri="256bfe19-221d-4a3f-b948-631bb69e141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2024-09-04T17:20:54Z</cp:lastPrinted>
  <dcterms:created xsi:type="dcterms:W3CDTF">2021-11-08T14:46:14Z</dcterms:created>
  <dcterms:modified xsi:type="dcterms:W3CDTF">2024-09-04T17:24:51Z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