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45653FD0-579F-4828-AF7E-70EEF47A6E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1" r:id="rId1"/>
    <sheet name="Hoja1" sheetId="2" r:id="rId2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C12" i="1"/>
  <c r="C19" i="1"/>
  <c r="S12" i="1"/>
  <c r="D19" i="1"/>
  <c r="T50" i="1"/>
  <c r="S99" i="1"/>
  <c r="S96" i="1"/>
  <c r="S92" i="1"/>
  <c r="S88" i="1"/>
  <c r="S80" i="1"/>
  <c r="S76" i="1"/>
  <c r="S70" i="1"/>
  <c r="S59" i="1"/>
  <c r="S41" i="1"/>
  <c r="S30" i="1"/>
  <c r="S19" i="1"/>
  <c r="S85" i="1" l="1"/>
  <c r="S101" i="1" s="1"/>
  <c r="K29" i="2" l="1"/>
  <c r="K31" i="2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T65" i="1"/>
  <c r="R85" i="1" l="1"/>
  <c r="R101" i="1" s="1"/>
  <c r="Q96" i="1"/>
  <c r="Q92" i="1"/>
  <c r="Q88" i="1"/>
  <c r="Q80" i="1"/>
  <c r="Q76" i="1"/>
  <c r="Q70" i="1"/>
  <c r="Q59" i="1"/>
  <c r="Q50" i="1"/>
  <c r="Q41" i="1"/>
  <c r="T41" i="1" s="1"/>
  <c r="Q30" i="1"/>
  <c r="Q19" i="1"/>
  <c r="Q12" i="1"/>
  <c r="Q99" i="1" l="1"/>
  <c r="Q85" i="1"/>
  <c r="Q101" i="1" s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T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T59" i="1" s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P12" i="1"/>
  <c r="O12" i="1"/>
  <c r="N12" i="1"/>
  <c r="M12" i="1"/>
  <c r="L12" i="1"/>
  <c r="K12" i="1"/>
  <c r="J12" i="1"/>
  <c r="I12" i="1"/>
  <c r="G12" i="1"/>
  <c r="F12" i="1"/>
  <c r="E12" i="1"/>
  <c r="D12" i="1"/>
  <c r="T12" i="1" l="1"/>
  <c r="T30" i="1"/>
  <c r="T19" i="1"/>
  <c r="P85" i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T85" i="1" l="1"/>
  <c r="T101" i="1" s="1"/>
  <c r="M101" i="1"/>
  <c r="I101" i="1"/>
  <c r="P101" i="1"/>
  <c r="N101" i="1"/>
  <c r="C101" i="1"/>
  <c r="J101" i="1"/>
  <c r="O101" i="1"/>
  <c r="L101" i="1"/>
  <c r="E101" i="1"/>
  <c r="F10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<sst xmlns="http://schemas.openxmlformats.org/spreadsheetml/2006/main" count="116" uniqueCount="114">
  <si>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</si>
  <si>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</si>
  <si>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</si>
  <si>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</si>
  <si>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</si>
  <si>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</si>
  <si>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</si>
  <si>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</si>
  <si>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</si>
  <si>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</si>
  <si>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</si>
  <si>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</si>
  <si>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</si>
  <si>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</si>
  <si>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</si>
  <si>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</si>
  <si>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</si>
  <si>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</si>
  <si>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</si>
  <si>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</si>
  <si>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</si>
  <si>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</si>
  <si>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</si>
  <si>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</si>
  <si>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</si>
  <si>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</si>
  <si>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</si>
  <si>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</si>
  <si>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</si>
  <si>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</si>
  <si>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</si>
  <si>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</si>
  <si>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</si>
  <si>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</si>
  <si>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</si>
  <si>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</si>
  <si>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</si>
  <si>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</si>
  <si>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</si>
  <si>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</si>
  <si>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</si>
  <si>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</si>
  <si>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</si>
  <si>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</si>
  <si>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</si>
  <si>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</si>
  <si>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</si>
  <si>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</si>
  <si>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</si>
  <si>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</si>
  <si>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</si>
  <si>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</si>
  <si>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</si>
  <si>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</si>
  <si>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</si>
  <si>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</si>
  <si>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</si>
  <si>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</si>
  <si>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</si>
  <si>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</si>
  <si>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</si>
  <si>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</si>
  <si>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</si>
  <si>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</si>
  <si>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</si>
  <si>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</si>
  <si>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</si>
  <si>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</si>
  <si>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</si>
  <si>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</si>
  <si>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</si>
  <si>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</si>
  <si>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</si>
  <si>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</si>
  <si>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</si>
  <si>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</si>
  <si>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</si>
  <si>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</si>
  <si>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</si>
  <si>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</si>
  <si>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</si>
  <si>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</si>
  <si>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</si>
  <si>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</si>
  <si>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</si>
  <si>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</si>
  <si>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</si>
  <si>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</si>
  <si>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</si>
  <si>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</si>
  <si>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</si>
  <si>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</si>
  <si>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</si>
  <si>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</si>
  <si>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</si>
  <si>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</si>
  <si>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</si>
  <si>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</si>
  <si>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</si>
  <si>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</si>
  <si>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</si>
  <si>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</si>
  <si>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</si>
  <si>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</si>
  <si>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 xml:space="preserve">DEPARTAMENTO FINANCIERO </t>
  </si>
  <si>
    <t xml:space="preserve">Encargada Departamento Financiero </t>
  </si>
  <si>
    <t>Septiembre</t>
  </si>
  <si>
    <t xml:space="preserve">octubre </t>
  </si>
  <si>
    <t>Noviembre</t>
  </si>
  <si>
    <t>Diciembre</t>
  </si>
  <si>
    <t xml:space="preserve">          4.3.1 - DISMINUCION DE DEPOSITOS FONDOS DE TERCEROS</t>
  </si>
  <si>
    <t>Año 2024</t>
  </si>
  <si>
    <t>Daneiro Perez</t>
  </si>
  <si>
    <t xml:space="preserve">Encargado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</si>
</sst>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6" fillId="0" borderId="12" xfId="0" applyFont="1" applyBorder="1"/>
    <xf numFmtId="4" fontId="7" fillId="0" borderId="12" xfId="0" applyNumberFormat="1" applyFont="1" applyBorder="1"/>
    <xf numFmtId="0" fontId="13" fillId="0" borderId="0" xfId="0" applyFont="1"/>
    <xf numFmtId="0" fontId="9" fillId="0" borderId="12" xfId="0" applyFont="1" applyBorder="1"/>
    <xf numFmtId="4" fontId="14" fillId="0" borderId="12" xfId="0" applyNumberFormat="1" applyFont="1" applyBorder="1"/>
    <xf numFmtId="0" fontId="6" fillId="0" borderId="11" xfId="0" applyFont="1" applyBorder="1"/>
    <xf numFmtId="0" fontId="14" fillId="0" borderId="11" xfId="0" applyFont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17" fillId="0" borderId="0" xfId="1" applyFont="1"/>
    <xf numFmtId="43" fontId="2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Border="1"/>
    <xf numFmtId="4" fontId="6" fillId="0" borderId="13" xfId="0" applyNumberFormat="1" applyFont="1" applyBorder="1"/>
    <xf numFmtId="4" fontId="7" fillId="0" borderId="13" xfId="0" applyNumberFormat="1" applyFont="1" applyBorder="1"/>
    <xf numFmtId="43" fontId="10" fillId="0" borderId="12" xfId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12" fillId="0" borderId="0" xfId="0" applyNumberFormat="1" applyFont="1"/>
    <xf numFmtId="0" fontId="10" fillId="0" borderId="19" xfId="0" applyFont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20" fillId="0" borderId="0" xfId="0" applyNumberFormat="1" applyFont="1"/>
    <xf numFmtId="43" fontId="0" fillId="0" borderId="0" xfId="1" applyFont="1"/>
    <xf numFmtId="43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766536</xdr:colOff>
      <xdr:row>1</xdr:row>
      <xdr:rowOff>195471</xdr:rowOff>
    </xdr:from>
    <xdr:to>
      <xdr:col>19</xdr:col>
      <xdr:colOff>70303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0</xdr:row>
      <xdr:rowOff>153118</xdr:rowOff>
    </xdr:from>
    <xdr:to>
      <xdr:col>1</xdr:col>
      <xdr:colOff>2408464</xdr:colOff>
      <xdr:row>6</xdr:row>
      <xdr:rowOff>114390</xdr:rowOff>
    </xdr:to>
    <xdr:pic>
      <xdr:nvPicPr>
        <xdr:cNvPr id="6" name="Imagen 5" descr="República Dominicana - Instituciones Públicas">
          <a:extLst>
            <a:ext uri="{FF2B5EF4-FFF2-40B4-BE49-F238E27FC236}">
              <a16:creationId xmlns:a16="http://schemas.microsoft.com/office/drawing/2014/main" id="{0E27AD89-0834-C4E2-21C3-4A6E3AE4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53118"/>
          <a:ext cx="2286000" cy="160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3"/>
  <sheetViews>
    <sheetView tabSelected="1" topLeftCell="A85" zoomScale="70" zoomScaleNormal="70" zoomScalePageLayoutView="80" workbookViewId="0">
      <selection activeCell="O107" sqref="O107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9" width="17.28515625" customWidth="1"/>
    <col min="20" max="20" width="23" customWidth="1"/>
    <col min="22" max="22" width="13.425781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x14ac:dyDescent="0.35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x14ac:dyDescent="0.3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6.25" x14ac:dyDescent="0.4">
      <c r="A6" s="67" t="s">
        <v>111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1" x14ac:dyDescent="0.3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" customHeight="1" thickBot="1" x14ac:dyDescent="0.3"/>
    <row r="9" spans="1:20" ht="15.75" customHeight="1" x14ac:dyDescent="0.25">
      <c r="B9" s="60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1"/>
      <c r="R9" s="41"/>
      <c r="S9" s="41"/>
      <c r="T9" s="2"/>
    </row>
    <row r="10" spans="1:20" ht="30.75" customHeight="1" thickBot="1" x14ac:dyDescent="0.3">
      <c r="B10" s="61"/>
      <c r="C10" s="63"/>
      <c r="D10" s="63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103</v>
      </c>
      <c r="O10" s="4" t="s">
        <v>15</v>
      </c>
      <c r="P10" s="4" t="s">
        <v>106</v>
      </c>
      <c r="Q10" s="42" t="s">
        <v>107</v>
      </c>
      <c r="R10" s="42" t="s">
        <v>108</v>
      </c>
      <c r="S10" s="42" t="s">
        <v>109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6" customHeight="1" x14ac:dyDescent="0.3">
      <c r="B12" s="10" t="s">
        <v>18</v>
      </c>
      <c r="C12" s="11">
        <f>SUM(C13:C17)</f>
        <v>529993623</v>
      </c>
      <c r="D12" s="11">
        <f t="shared" ref="D12:J12" si="0">SUM(D13:D17)</f>
        <v>529993623</v>
      </c>
      <c r="E12" s="11">
        <f t="shared" si="0"/>
        <v>30992829.609999999</v>
      </c>
      <c r="F12" s="12">
        <f t="shared" si="0"/>
        <v>30869485.800000001</v>
      </c>
      <c r="G12" s="12">
        <f t="shared" si="0"/>
        <v>31093091.619999997</v>
      </c>
      <c r="H12" s="12">
        <f t="shared" si="0"/>
        <v>53883753.019999996</v>
      </c>
      <c r="I12" s="12">
        <f t="shared" si="0"/>
        <v>0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>SUM(R13:R17)</f>
        <v>0</v>
      </c>
      <c r="S12" s="12">
        <f>SUM(S13:S17)</f>
        <v>0</v>
      </c>
      <c r="T12" s="13">
        <f>SUM(E12:S12)</f>
        <v>146839160.05000001</v>
      </c>
    </row>
    <row r="13" spans="1:20" ht="15.6" customHeight="1" x14ac:dyDescent="0.3">
      <c r="B13" s="14" t="s">
        <v>19</v>
      </c>
      <c r="C13" s="15">
        <v>333561192</v>
      </c>
      <c r="D13" s="15">
        <v>333561192</v>
      </c>
      <c r="E13" s="15">
        <v>24855150</v>
      </c>
      <c r="F13" s="16">
        <v>24745883.34</v>
      </c>
      <c r="G13" s="16">
        <v>24996619.219999999</v>
      </c>
      <c r="H13" s="16">
        <v>24758739.559999999</v>
      </c>
      <c r="I13" s="16"/>
      <c r="J13" s="16">
        <v>0</v>
      </c>
      <c r="K13" s="17">
        <v>0</v>
      </c>
      <c r="L13" s="16">
        <v>0</v>
      </c>
      <c r="M13" s="16"/>
      <c r="N13" s="16"/>
      <c r="O13" s="16"/>
      <c r="P13" s="16"/>
      <c r="Q13" s="16"/>
      <c r="R13" s="16"/>
      <c r="S13" s="16"/>
      <c r="T13" s="17"/>
    </row>
    <row r="14" spans="1:20" ht="15.6" customHeight="1" x14ac:dyDescent="0.3">
      <c r="B14" s="14" t="s">
        <v>20</v>
      </c>
      <c r="C14" s="15">
        <v>151045127</v>
      </c>
      <c r="D14" s="15">
        <v>151045127</v>
      </c>
      <c r="E14" s="15">
        <v>2362000</v>
      </c>
      <c r="F14" s="16">
        <v>2363000</v>
      </c>
      <c r="G14" s="16">
        <v>2348000</v>
      </c>
      <c r="H14" s="16">
        <v>25353035.050000001</v>
      </c>
      <c r="I14" s="16"/>
      <c r="J14" s="16">
        <v>0</v>
      </c>
      <c r="K14" s="17">
        <v>0</v>
      </c>
      <c r="L14" s="16">
        <v>0</v>
      </c>
      <c r="M14" s="16"/>
      <c r="N14" s="16"/>
      <c r="O14" s="16"/>
      <c r="P14" s="16"/>
      <c r="Q14" s="16"/>
      <c r="R14" s="16"/>
      <c r="S14" s="16"/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/>
      <c r="H15" s="16"/>
      <c r="I15" s="16"/>
      <c r="J15" s="16">
        <v>0</v>
      </c>
      <c r="K15" s="17">
        <v>0</v>
      </c>
      <c r="L15" s="16">
        <v>0</v>
      </c>
      <c r="M15" s="16"/>
      <c r="N15" s="16"/>
      <c r="O15" s="16"/>
      <c r="P15" s="16"/>
      <c r="Q15" s="16"/>
      <c r="R15" s="16"/>
      <c r="S15" s="16"/>
      <c r="T15" s="17"/>
    </row>
    <row r="16" spans="1:20" ht="20.25" customHeight="1" x14ac:dyDescent="0.3">
      <c r="B16" s="14" t="s">
        <v>22</v>
      </c>
      <c r="C16" s="15">
        <v>0</v>
      </c>
      <c r="D16" s="15">
        <v>0</v>
      </c>
      <c r="E16" s="15"/>
      <c r="F16" s="16"/>
      <c r="G16" s="16"/>
      <c r="H16" s="16"/>
      <c r="I16" s="16"/>
      <c r="J16" s="16"/>
      <c r="K16" s="17">
        <v>0</v>
      </c>
      <c r="L16" s="16">
        <v>0</v>
      </c>
      <c r="M16" s="16"/>
      <c r="N16" s="16"/>
      <c r="O16" s="16"/>
      <c r="P16" s="16"/>
      <c r="Q16" s="16"/>
      <c r="R16" s="16"/>
      <c r="S16" s="16"/>
      <c r="T16" s="17"/>
    </row>
    <row r="17" spans="2:22" ht="15" customHeight="1" x14ac:dyDescent="0.3">
      <c r="B17" s="14" t="s">
        <v>23</v>
      </c>
      <c r="C17" s="15">
        <v>45387304</v>
      </c>
      <c r="D17" s="15">
        <v>45387304</v>
      </c>
      <c r="E17" s="28">
        <v>3775679.61</v>
      </c>
      <c r="F17" s="16">
        <v>3760602.46</v>
      </c>
      <c r="G17" s="16">
        <v>3748472.4</v>
      </c>
      <c r="H17" s="16">
        <v>3771978.41</v>
      </c>
      <c r="I17" s="16"/>
      <c r="J17" s="16">
        <v>0</v>
      </c>
      <c r="K17" s="17">
        <v>0</v>
      </c>
      <c r="L17" s="16">
        <v>0</v>
      </c>
      <c r="M17" s="16"/>
      <c r="N17" s="16"/>
      <c r="O17" s="16"/>
      <c r="P17" s="16"/>
      <c r="Q17" s="16"/>
      <c r="R17" s="16"/>
      <c r="S17" s="16"/>
      <c r="T17" s="17"/>
    </row>
    <row r="18" spans="2:22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2" ht="15.6" customHeight="1" x14ac:dyDescent="0.3">
      <c r="B19" s="10" t="s">
        <v>24</v>
      </c>
      <c r="C19" s="11">
        <f>SUM(C20:C28)</f>
        <v>73912397</v>
      </c>
      <c r="D19" s="11">
        <f>SUM(D20:D28)</f>
        <v>74272397</v>
      </c>
      <c r="E19" s="11">
        <f t="shared" ref="E19:J19" si="2">SUM(E20:E28)</f>
        <v>5214257.3599999994</v>
      </c>
      <c r="F19" s="12">
        <f t="shared" si="2"/>
        <v>5015383.1100000003</v>
      </c>
      <c r="G19" s="12">
        <f t="shared" si="2"/>
        <v>4999480.1500000004</v>
      </c>
      <c r="H19" s="12">
        <f t="shared" si="2"/>
        <v>4783773.18</v>
      </c>
      <c r="I19" s="12">
        <f t="shared" si="2"/>
        <v>0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2">
        <f>SUM(R20:R28)</f>
        <v>0</v>
      </c>
      <c r="S19" s="12">
        <f>SUM(S20:S28)</f>
        <v>0</v>
      </c>
      <c r="T19" s="13">
        <f>SUM(E19:S19)</f>
        <v>20012893.799999997</v>
      </c>
    </row>
    <row r="20" spans="2:22" ht="15.6" customHeight="1" x14ac:dyDescent="0.3">
      <c r="B20" s="14" t="s">
        <v>25</v>
      </c>
      <c r="C20" s="15">
        <v>13243309</v>
      </c>
      <c r="D20" s="15">
        <v>13243309</v>
      </c>
      <c r="E20" s="28">
        <v>969686.8</v>
      </c>
      <c r="F20" s="46">
        <v>1683282.54</v>
      </c>
      <c r="G20" s="16">
        <v>1014530.29</v>
      </c>
      <c r="H20" s="18">
        <v>938454.33</v>
      </c>
      <c r="I20" s="16"/>
      <c r="J20" s="16">
        <v>0</v>
      </c>
      <c r="K20" s="17">
        <v>0</v>
      </c>
      <c r="L20" s="16">
        <v>0</v>
      </c>
      <c r="M20" s="16"/>
      <c r="N20" s="16"/>
      <c r="O20" s="16"/>
      <c r="P20" s="16"/>
      <c r="Q20" s="16"/>
      <c r="R20" s="16"/>
      <c r="S20" s="16"/>
      <c r="T20" s="17"/>
    </row>
    <row r="21" spans="2:22" ht="20.25" customHeight="1" x14ac:dyDescent="0.3">
      <c r="B21" s="14" t="s">
        <v>26</v>
      </c>
      <c r="C21" s="15">
        <v>2800000</v>
      </c>
      <c r="D21" s="15">
        <v>2800000</v>
      </c>
      <c r="E21" s="15">
        <v>47200</v>
      </c>
      <c r="F21" s="16">
        <v>65400</v>
      </c>
      <c r="G21" s="16"/>
      <c r="H21" s="16">
        <v>188110.54</v>
      </c>
      <c r="I21" s="16"/>
      <c r="J21" s="16">
        <v>0</v>
      </c>
      <c r="K21" s="17">
        <v>0</v>
      </c>
      <c r="L21" s="16">
        <v>0</v>
      </c>
      <c r="M21" s="16"/>
      <c r="N21" s="16"/>
      <c r="O21" s="16"/>
      <c r="P21" s="16"/>
      <c r="Q21" s="16"/>
      <c r="R21" s="16"/>
      <c r="S21" s="16"/>
      <c r="T21" s="17"/>
    </row>
    <row r="22" spans="2:22" ht="15.6" customHeight="1" x14ac:dyDescent="0.3">
      <c r="B22" s="14" t="s">
        <v>27</v>
      </c>
      <c r="C22" s="15">
        <v>1200000</v>
      </c>
      <c r="D22" s="15">
        <v>1200000</v>
      </c>
      <c r="E22" s="28"/>
      <c r="F22" s="16">
        <v>145400</v>
      </c>
      <c r="G22" s="16">
        <v>76900</v>
      </c>
      <c r="H22" s="16">
        <v>38550</v>
      </c>
      <c r="I22" s="16"/>
      <c r="J22" s="16">
        <v>0</v>
      </c>
      <c r="K22" s="17">
        <v>0</v>
      </c>
      <c r="L22" s="16">
        <v>0</v>
      </c>
      <c r="M22" s="16"/>
      <c r="N22" s="16"/>
      <c r="O22" s="16"/>
      <c r="P22" s="16"/>
      <c r="Q22" s="16"/>
      <c r="R22" s="16"/>
      <c r="S22" s="16"/>
      <c r="T22" s="17"/>
    </row>
    <row r="23" spans="2:22" ht="15.6" customHeight="1" x14ac:dyDescent="0.3">
      <c r="B23" s="14" t="s">
        <v>28</v>
      </c>
      <c r="C23" s="15">
        <v>37862</v>
      </c>
      <c r="D23" s="15">
        <v>97862</v>
      </c>
      <c r="E23" s="15"/>
      <c r="F23" s="16"/>
      <c r="G23" s="16"/>
      <c r="H23" s="16"/>
      <c r="I23" s="16"/>
      <c r="J23" s="16"/>
      <c r="K23" s="17">
        <v>0</v>
      </c>
      <c r="L23" s="16">
        <v>0</v>
      </c>
      <c r="M23" s="16"/>
      <c r="N23" s="16"/>
      <c r="O23" s="16"/>
      <c r="P23" s="16"/>
      <c r="Q23" s="16"/>
      <c r="R23" s="16"/>
      <c r="S23" s="16"/>
      <c r="T23" s="17"/>
    </row>
    <row r="24" spans="2:22" ht="15.6" customHeight="1" x14ac:dyDescent="0.3">
      <c r="B24" s="14" t="s">
        <v>29</v>
      </c>
      <c r="C24" s="15">
        <v>36757200</v>
      </c>
      <c r="D24" s="15">
        <v>37057200</v>
      </c>
      <c r="E24" s="28">
        <v>3182002.16</v>
      </c>
      <c r="F24" s="28">
        <v>2779608</v>
      </c>
      <c r="G24" s="16">
        <v>2465820</v>
      </c>
      <c r="H24" s="16">
        <v>3128526.46</v>
      </c>
      <c r="I24" s="16"/>
      <c r="J24" s="16">
        <v>0</v>
      </c>
      <c r="K24" s="17">
        <v>0</v>
      </c>
      <c r="L24" s="16">
        <v>0</v>
      </c>
      <c r="M24" s="16"/>
      <c r="N24" s="16"/>
      <c r="O24" s="16"/>
      <c r="P24" s="16"/>
      <c r="Q24" s="16"/>
      <c r="R24" s="16"/>
      <c r="S24" s="16"/>
      <c r="T24" s="17"/>
    </row>
    <row r="25" spans="2:22" ht="15.6" customHeight="1" x14ac:dyDescent="0.3">
      <c r="B25" s="14" t="s">
        <v>30</v>
      </c>
      <c r="C25" s="15">
        <v>6785111</v>
      </c>
      <c r="D25" s="28">
        <v>6785111</v>
      </c>
      <c r="E25" s="15">
        <v>618830.01</v>
      </c>
      <c r="F25" s="16">
        <v>290292.57</v>
      </c>
      <c r="G25" s="16">
        <v>636743.68000000005</v>
      </c>
      <c r="H25" s="18">
        <v>299691.58</v>
      </c>
      <c r="I25" s="16"/>
      <c r="J25" s="16">
        <v>0</v>
      </c>
      <c r="K25" s="17">
        <v>0</v>
      </c>
      <c r="L25" s="16">
        <v>0</v>
      </c>
      <c r="M25" s="16"/>
      <c r="N25" s="16"/>
      <c r="O25" s="16"/>
      <c r="P25" s="16"/>
      <c r="Q25" s="16"/>
      <c r="R25" s="16"/>
      <c r="S25" s="16"/>
      <c r="T25" s="17"/>
      <c r="V25" s="28"/>
    </row>
    <row r="26" spans="2:22" ht="15.6" customHeight="1" x14ac:dyDescent="0.3">
      <c r="B26" s="14" t="s">
        <v>31</v>
      </c>
      <c r="C26" s="15">
        <v>975000</v>
      </c>
      <c r="D26" s="15">
        <v>975000</v>
      </c>
      <c r="E26" s="15">
        <v>120638.39</v>
      </c>
      <c r="F26" s="16"/>
      <c r="G26" s="16">
        <v>95620.18</v>
      </c>
      <c r="H26" s="28">
        <v>71990.27</v>
      </c>
      <c r="I26" s="16"/>
      <c r="J26" s="16"/>
      <c r="K26" s="17">
        <v>0</v>
      </c>
      <c r="L26" s="16">
        <v>0</v>
      </c>
      <c r="M26" s="16"/>
      <c r="N26" s="16"/>
      <c r="O26" s="16"/>
      <c r="P26" s="16"/>
      <c r="Q26" s="16"/>
      <c r="R26" s="16"/>
      <c r="S26" s="16"/>
      <c r="T26" s="17"/>
    </row>
    <row r="27" spans="2:22" ht="15.6" customHeight="1" x14ac:dyDescent="0.3">
      <c r="B27" s="14" t="s">
        <v>32</v>
      </c>
      <c r="C27" s="15">
        <v>2113915</v>
      </c>
      <c r="D27" s="28">
        <v>2113915</v>
      </c>
      <c r="E27" s="15">
        <v>275900</v>
      </c>
      <c r="F27" s="16">
        <v>51400</v>
      </c>
      <c r="G27" s="16">
        <v>184530</v>
      </c>
      <c r="H27" s="16">
        <v>118450</v>
      </c>
      <c r="I27" s="16"/>
      <c r="J27" s="16">
        <v>0</v>
      </c>
      <c r="K27" s="17">
        <v>0</v>
      </c>
      <c r="L27" s="16">
        <v>0</v>
      </c>
      <c r="M27" s="16"/>
      <c r="N27" s="16"/>
      <c r="O27" s="16"/>
      <c r="P27" s="16"/>
      <c r="Q27" s="16"/>
      <c r="R27" s="16"/>
      <c r="S27" s="16"/>
      <c r="T27" s="17"/>
    </row>
    <row r="28" spans="2:22" ht="15.6" customHeight="1" x14ac:dyDescent="0.3">
      <c r="B28" s="14" t="s">
        <v>33</v>
      </c>
      <c r="C28" s="15">
        <v>10000000</v>
      </c>
      <c r="D28" s="15">
        <v>10000000</v>
      </c>
      <c r="E28" s="15">
        <v>0</v>
      </c>
      <c r="F28" s="16"/>
      <c r="G28" s="16">
        <v>525336</v>
      </c>
      <c r="H28" s="16"/>
      <c r="I28" s="16"/>
      <c r="J28" s="16">
        <v>0</v>
      </c>
      <c r="K28" s="17"/>
      <c r="L28" s="16">
        <v>0</v>
      </c>
      <c r="M28" s="16"/>
      <c r="N28" s="16"/>
      <c r="O28" s="16"/>
      <c r="P28" s="16"/>
      <c r="Q28" s="16"/>
      <c r="R28" s="16"/>
      <c r="S28" s="16"/>
      <c r="T28" s="17"/>
    </row>
    <row r="29" spans="2:22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2" ht="15.6" customHeight="1" x14ac:dyDescent="0.3">
      <c r="B30" s="10" t="s">
        <v>34</v>
      </c>
      <c r="C30" s="11">
        <f>SUM(C31:C39)</f>
        <v>17671200</v>
      </c>
      <c r="D30" s="11">
        <f>SUM(D31:D39)</f>
        <v>17052200</v>
      </c>
      <c r="E30" s="11">
        <f>SUM(E31:E39)</f>
        <v>984872</v>
      </c>
      <c r="F30" s="12">
        <f>F31+F32+F33+F34+F35+F36+F37+F38+F39</f>
        <v>36178</v>
      </c>
      <c r="G30" s="12">
        <f>SUM(G31:G39)</f>
        <v>506588</v>
      </c>
      <c r="H30" s="12">
        <f>SUM(H31:H39)</f>
        <v>855349.76000000001</v>
      </c>
      <c r="I30" s="12">
        <f>SUM(I31:I39)</f>
        <v>0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2">
        <f>SUM(R31:R39)</f>
        <v>0</v>
      </c>
      <c r="S30" s="12">
        <f>SUM(S31:S39)</f>
        <v>0</v>
      </c>
      <c r="T30" s="13">
        <f>SUM(E30:S30)</f>
        <v>2382987.7599999998</v>
      </c>
    </row>
    <row r="31" spans="2:22" ht="15.6" customHeight="1" x14ac:dyDescent="0.3">
      <c r="B31" s="14" t="s">
        <v>35</v>
      </c>
      <c r="C31" s="15">
        <v>1200000</v>
      </c>
      <c r="D31" s="15">
        <v>1200000</v>
      </c>
      <c r="E31" s="15">
        <v>7772</v>
      </c>
      <c r="F31" s="28">
        <v>43778</v>
      </c>
      <c r="G31" s="16">
        <v>18038</v>
      </c>
      <c r="H31" s="16">
        <v>28884</v>
      </c>
      <c r="I31" s="16"/>
      <c r="J31" s="16">
        <v>0</v>
      </c>
      <c r="K31" s="17">
        <v>0</v>
      </c>
      <c r="L31" s="16">
        <v>0</v>
      </c>
      <c r="M31" s="16"/>
      <c r="N31" s="16"/>
      <c r="O31" s="16"/>
      <c r="P31" s="16"/>
      <c r="Q31" s="16"/>
      <c r="R31" s="16"/>
      <c r="S31" s="16"/>
      <c r="T31" s="17"/>
    </row>
    <row r="32" spans="2:22" ht="15.6" customHeight="1" x14ac:dyDescent="0.3">
      <c r="B32" s="14" t="s">
        <v>36</v>
      </c>
      <c r="C32" s="15">
        <v>100000</v>
      </c>
      <c r="D32" s="15">
        <v>100000</v>
      </c>
      <c r="E32" s="15">
        <v>0</v>
      </c>
      <c r="F32" s="16"/>
      <c r="G32" s="16"/>
      <c r="H32" s="16"/>
      <c r="I32" s="16"/>
      <c r="J32" s="16">
        <v>0</v>
      </c>
      <c r="K32" s="17">
        <v>0</v>
      </c>
      <c r="L32" s="16">
        <v>0</v>
      </c>
      <c r="M32" s="16"/>
      <c r="N32" s="16"/>
      <c r="O32" s="16"/>
      <c r="P32" s="16"/>
      <c r="Q32" s="16"/>
      <c r="R32" s="16"/>
      <c r="S32" s="16"/>
      <c r="T32" s="17"/>
    </row>
    <row r="33" spans="2:20" ht="15.6" customHeight="1" x14ac:dyDescent="0.3">
      <c r="B33" s="14" t="s">
        <v>37</v>
      </c>
      <c r="C33" s="15">
        <v>2006200</v>
      </c>
      <c r="D33" s="28">
        <v>1387200</v>
      </c>
      <c r="E33" s="15">
        <v>0</v>
      </c>
      <c r="F33" s="16"/>
      <c r="G33" s="16"/>
      <c r="H33" s="16">
        <v>233994</v>
      </c>
      <c r="I33" s="16"/>
      <c r="J33" s="16">
        <v>0</v>
      </c>
      <c r="K33" s="17">
        <v>0</v>
      </c>
      <c r="L33" s="16">
        <v>0</v>
      </c>
      <c r="M33" s="16"/>
      <c r="N33" s="16"/>
      <c r="O33" s="16"/>
      <c r="P33" s="16"/>
      <c r="Q33" s="16"/>
      <c r="R33" s="16"/>
      <c r="S33" s="16"/>
      <c r="T33" s="17"/>
    </row>
    <row r="34" spans="2:20" ht="15.6" customHeight="1" x14ac:dyDescent="0.3">
      <c r="B34" s="14" t="s">
        <v>38</v>
      </c>
      <c r="C34" s="15">
        <v>250000</v>
      </c>
      <c r="D34" s="28">
        <v>250000</v>
      </c>
      <c r="E34" s="15">
        <v>0</v>
      </c>
      <c r="F34" s="16"/>
      <c r="G34" s="16"/>
      <c r="H34" s="16"/>
      <c r="I34" s="16"/>
      <c r="J34" s="16">
        <v>0</v>
      </c>
      <c r="K34" s="17">
        <v>0</v>
      </c>
      <c r="L34" s="16">
        <v>0</v>
      </c>
      <c r="M34" s="16"/>
      <c r="N34" s="16"/>
      <c r="O34" s="16"/>
      <c r="P34" s="16"/>
      <c r="Q34" s="16"/>
      <c r="R34" s="16"/>
      <c r="S34" s="16"/>
      <c r="T34" s="17"/>
    </row>
    <row r="35" spans="2:20" ht="15.6" customHeight="1" x14ac:dyDescent="0.3">
      <c r="B35" s="14" t="s">
        <v>39</v>
      </c>
      <c r="C35" s="15">
        <v>150000</v>
      </c>
      <c r="D35" s="15">
        <v>150000</v>
      </c>
      <c r="E35" s="15"/>
      <c r="F35" s="16"/>
      <c r="G35" s="16"/>
      <c r="H35" s="16"/>
      <c r="I35" s="16"/>
      <c r="J35" s="16">
        <v>0</v>
      </c>
      <c r="K35" s="17"/>
      <c r="L35" s="16">
        <v>0</v>
      </c>
      <c r="M35" s="16"/>
      <c r="N35" s="16"/>
      <c r="O35" s="16"/>
      <c r="P35" s="16"/>
      <c r="Q35" s="16"/>
      <c r="R35" s="16"/>
      <c r="S35" s="16"/>
      <c r="T35" s="17"/>
    </row>
    <row r="36" spans="2:20" ht="15.6" customHeight="1" x14ac:dyDescent="0.3">
      <c r="B36" s="14" t="s">
        <v>40</v>
      </c>
      <c r="C36" s="15">
        <v>200000</v>
      </c>
      <c r="D36" s="28">
        <v>200000</v>
      </c>
      <c r="E36" s="15"/>
      <c r="F36" s="16"/>
      <c r="G36" s="16"/>
      <c r="H36" s="16"/>
      <c r="I36" s="16"/>
      <c r="J36" s="16"/>
      <c r="K36" s="17">
        <v>0</v>
      </c>
      <c r="L36" s="16">
        <v>0</v>
      </c>
      <c r="M36" s="16"/>
      <c r="N36" s="16"/>
      <c r="O36" s="16"/>
      <c r="P36" s="16"/>
      <c r="Q36" s="16"/>
      <c r="R36" s="16"/>
      <c r="S36" s="16"/>
      <c r="T36" s="17"/>
    </row>
    <row r="37" spans="2:20" ht="15.6" customHeight="1" x14ac:dyDescent="0.3">
      <c r="B37" s="14" t="s">
        <v>41</v>
      </c>
      <c r="C37" s="15">
        <v>11300000</v>
      </c>
      <c r="D37" s="28">
        <v>11300000</v>
      </c>
      <c r="E37" s="15">
        <v>977100</v>
      </c>
      <c r="F37" s="28">
        <v>-7600</v>
      </c>
      <c r="G37" s="16">
        <v>488550</v>
      </c>
      <c r="H37" s="18">
        <v>540780</v>
      </c>
      <c r="I37" s="16"/>
      <c r="J37" s="16"/>
      <c r="K37" s="17"/>
      <c r="L37" s="16">
        <v>0</v>
      </c>
      <c r="M37" s="16"/>
      <c r="N37" s="16"/>
      <c r="O37" s="16"/>
      <c r="P37" s="16"/>
      <c r="Q37" s="16"/>
      <c r="R37" s="16"/>
      <c r="S37" s="16"/>
      <c r="T37" s="17"/>
    </row>
    <row r="38" spans="2:20" ht="15.6" customHeight="1" x14ac:dyDescent="0.3">
      <c r="B38" s="14" t="s">
        <v>42</v>
      </c>
      <c r="C38" s="15">
        <v>0</v>
      </c>
      <c r="D38" s="15">
        <v>0</v>
      </c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/>
      <c r="O38" s="16"/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2465000</v>
      </c>
      <c r="D39" s="28">
        <v>2465000</v>
      </c>
      <c r="E39" s="15">
        <v>0</v>
      </c>
      <c r="F39" s="16"/>
      <c r="G39" s="16"/>
      <c r="H39" s="16">
        <v>51691.76</v>
      </c>
      <c r="I39" s="16"/>
      <c r="J39" s="16"/>
      <c r="K39" s="17"/>
      <c r="L39" s="16">
        <v>0</v>
      </c>
      <c r="M39" s="16">
        <v>0</v>
      </c>
      <c r="N39" s="16"/>
      <c r="O39" s="16">
        <v>0</v>
      </c>
      <c r="P39" s="16"/>
      <c r="Q39" s="16"/>
      <c r="R39" s="16"/>
      <c r="S39" s="16"/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 t="shared" ref="C41:J41" si="5">SUM(C42:C48)</f>
        <v>0</v>
      </c>
      <c r="D41" s="11">
        <f t="shared" si="5"/>
        <v>250000</v>
      </c>
      <c r="E41" s="11">
        <f t="shared" si="5"/>
        <v>0</v>
      </c>
      <c r="F41" s="11">
        <f t="shared" si="5"/>
        <v>0</v>
      </c>
      <c r="G41" s="11">
        <f t="shared" si="5"/>
        <v>236824.4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3">
        <f>K42</f>
        <v>0</v>
      </c>
      <c r="L41" s="12">
        <f t="shared" ref="L41:Q41" si="6">SUM(L42:L48)</f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>SUM(R42:R48)</f>
        <v>0</v>
      </c>
      <c r="S41" s="12">
        <f>SUM(S42:S48)</f>
        <v>0</v>
      </c>
      <c r="T41" s="13">
        <f>SUM(E41:S41)</f>
        <v>236824.4</v>
      </c>
    </row>
    <row r="42" spans="2:20" ht="20.25" x14ac:dyDescent="0.3">
      <c r="B42" s="14" t="s">
        <v>46</v>
      </c>
      <c r="C42" s="15"/>
      <c r="D42" s="15"/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6"/>
      <c r="T42" s="17"/>
    </row>
    <row r="43" spans="2:20" ht="15.6" customHeight="1" x14ac:dyDescent="0.3">
      <c r="B43" s="14" t="s">
        <v>47</v>
      </c>
      <c r="C43" s="15">
        <v>0</v>
      </c>
      <c r="D43" s="15"/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6"/>
      <c r="T43" s="17"/>
    </row>
    <row r="44" spans="2:20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/>
      <c r="T44" s="17"/>
    </row>
    <row r="45" spans="2:20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/>
      <c r="T45" s="17"/>
    </row>
    <row r="46" spans="2:20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/>
      <c r="T46" s="17"/>
    </row>
    <row r="47" spans="2:20" ht="15" customHeight="1" x14ac:dyDescent="0.3">
      <c r="B47" s="14" t="s">
        <v>51</v>
      </c>
      <c r="C47" s="15">
        <v>0</v>
      </c>
      <c r="D47" s="15">
        <v>250000</v>
      </c>
      <c r="E47" s="15">
        <v>0</v>
      </c>
      <c r="F47" s="16"/>
      <c r="G47" s="16">
        <v>236824.4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/>
      <c r="R47" s="16"/>
      <c r="S47" s="16"/>
      <c r="T47" s="17"/>
    </row>
    <row r="48" spans="2:20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/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Q50" si="7">SUM(L51:L57)</f>
        <v>0</v>
      </c>
      <c r="M50" s="12">
        <f t="shared" si="7"/>
        <v>0</v>
      </c>
      <c r="N50" s="12">
        <f t="shared" si="7"/>
        <v>0</v>
      </c>
      <c r="O50" s="12">
        <f t="shared" si="7"/>
        <v>0</v>
      </c>
      <c r="P50" s="12">
        <f t="shared" si="7"/>
        <v>0</v>
      </c>
      <c r="Q50" s="12">
        <f t="shared" si="7"/>
        <v>0</v>
      </c>
      <c r="R50" s="12">
        <f>SUM(R51:R57)</f>
        <v>0</v>
      </c>
      <c r="S50" s="12"/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/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6"/>
      <c r="T51" s="17"/>
    </row>
    <row r="52" spans="2:20" ht="20.25" x14ac:dyDescent="0.3">
      <c r="B52" s="14" t="s">
        <v>55</v>
      </c>
      <c r="C52" s="15">
        <v>0</v>
      </c>
      <c r="D52" s="15"/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6"/>
      <c r="T52" s="17"/>
    </row>
    <row r="53" spans="2:20" ht="20.25" x14ac:dyDescent="0.3">
      <c r="B53" s="14" t="s">
        <v>56</v>
      </c>
      <c r="C53" s="15">
        <v>0</v>
      </c>
      <c r="D53" s="15"/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6"/>
      <c r="T53" s="17"/>
    </row>
    <row r="54" spans="2:20" ht="20.25" x14ac:dyDescent="0.3">
      <c r="B54" s="14" t="s">
        <v>57</v>
      </c>
      <c r="C54" s="15">
        <v>0</v>
      </c>
      <c r="D54" s="15"/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6"/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6"/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 t="shared" ref="C59:J59" si="8">SUM(C60:C68)</f>
        <v>270000</v>
      </c>
      <c r="D59" s="11">
        <f t="shared" si="8"/>
        <v>279000</v>
      </c>
      <c r="E59" s="11">
        <f t="shared" si="8"/>
        <v>0</v>
      </c>
      <c r="F59" s="12">
        <f t="shared" si="8"/>
        <v>0</v>
      </c>
      <c r="G59" s="12">
        <f t="shared" si="8"/>
        <v>0</v>
      </c>
      <c r="H59" s="12">
        <f t="shared" si="8"/>
        <v>0</v>
      </c>
      <c r="I59" s="12">
        <f t="shared" si="8"/>
        <v>0</v>
      </c>
      <c r="J59" s="12">
        <f t="shared" si="8"/>
        <v>0</v>
      </c>
      <c r="K59" s="13">
        <f>K60+K61</f>
        <v>0</v>
      </c>
      <c r="L59" s="12">
        <f t="shared" ref="L59:Q59" si="9">SUM(L60:L68)</f>
        <v>0</v>
      </c>
      <c r="M59" s="12">
        <f t="shared" si="9"/>
        <v>0</v>
      </c>
      <c r="N59" s="12">
        <f t="shared" si="9"/>
        <v>0</v>
      </c>
      <c r="O59" s="12">
        <f t="shared" si="9"/>
        <v>0</v>
      </c>
      <c r="P59" s="12">
        <f t="shared" si="9"/>
        <v>0</v>
      </c>
      <c r="Q59" s="12">
        <f t="shared" si="9"/>
        <v>0</v>
      </c>
      <c r="R59" s="12">
        <f>SUM(R60:R68)</f>
        <v>0</v>
      </c>
      <c r="S59" s="12">
        <f>SUM(S60:S68)</f>
        <v>0</v>
      </c>
      <c r="T59" s="13">
        <f>SUM(F59:S59)</f>
        <v>0</v>
      </c>
    </row>
    <row r="60" spans="2:20" ht="15.6" customHeight="1" x14ac:dyDescent="0.3">
      <c r="B60" s="14" t="s">
        <v>62</v>
      </c>
      <c r="C60" s="15">
        <v>270000</v>
      </c>
      <c r="D60" s="15">
        <v>270000</v>
      </c>
      <c r="E60" s="15">
        <v>0</v>
      </c>
      <c r="F60" s="16"/>
      <c r="G60" s="16"/>
      <c r="H60" s="16"/>
      <c r="I60" s="16"/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/>
      <c r="S60" s="16"/>
      <c r="T60" s="17"/>
    </row>
    <row r="61" spans="2:20" ht="15.6" customHeight="1" x14ac:dyDescent="0.3">
      <c r="B61" s="14" t="s">
        <v>63</v>
      </c>
      <c r="C61" s="15">
        <v>0</v>
      </c>
      <c r="D61" s="15">
        <v>9000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/>
      <c r="S61" s="16"/>
      <c r="T61" s="17"/>
    </row>
    <row r="62" spans="2:20" ht="15.6" customHeight="1" x14ac:dyDescent="0.3">
      <c r="B62" s="14" t="s">
        <v>64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/>
      <c r="S62" s="16"/>
      <c r="T62" s="17"/>
    </row>
    <row r="63" spans="2:20" ht="15.6" customHeight="1" x14ac:dyDescent="0.3">
      <c r="B63" s="14" t="s">
        <v>65</v>
      </c>
      <c r="C63" s="15">
        <v>0</v>
      </c>
      <c r="D63" s="15"/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/>
      <c r="R63" s="16"/>
      <c r="S63" s="16"/>
      <c r="T63" s="17"/>
    </row>
    <row r="64" spans="2:20" ht="24.75" customHeight="1" x14ac:dyDescent="0.3">
      <c r="B64" s="51" t="s">
        <v>66</v>
      </c>
      <c r="C64" s="15">
        <v>0</v>
      </c>
      <c r="D64" s="52"/>
      <c r="E64" s="52">
        <v>0</v>
      </c>
      <c r="F64" s="53"/>
      <c r="G64" s="53"/>
      <c r="H64" s="53"/>
      <c r="I64" s="53">
        <v>0</v>
      </c>
      <c r="J64" s="18">
        <v>0</v>
      </c>
      <c r="K64" s="50"/>
      <c r="L64" s="18"/>
      <c r="M64" s="53"/>
      <c r="N64" s="53">
        <v>0</v>
      </c>
      <c r="O64" s="53">
        <v>0</v>
      </c>
      <c r="P64" s="53"/>
      <c r="Q64" s="53">
        <v>0</v>
      </c>
      <c r="R64" s="53"/>
      <c r="S64" s="53"/>
      <c r="T64" s="17"/>
    </row>
    <row r="65" spans="2:20" ht="19.5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/>
      <c r="S65" s="16"/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6"/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6"/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/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 t="shared" ref="C70:J70" si="10">SUM(C71:C74)</f>
        <v>0</v>
      </c>
      <c r="D70" s="11">
        <f t="shared" si="10"/>
        <v>0</v>
      </c>
      <c r="E70" s="11">
        <f t="shared" si="10"/>
        <v>0</v>
      </c>
      <c r="F70" s="12">
        <f t="shared" si="10"/>
        <v>0</v>
      </c>
      <c r="G70" s="12">
        <f t="shared" si="10"/>
        <v>0</v>
      </c>
      <c r="H70" s="12">
        <f t="shared" si="10"/>
        <v>0</v>
      </c>
      <c r="I70" s="12">
        <f t="shared" si="10"/>
        <v>0</v>
      </c>
      <c r="J70" s="12">
        <f t="shared" si="10"/>
        <v>0</v>
      </c>
      <c r="K70" s="13"/>
      <c r="L70" s="12">
        <f t="shared" ref="L70:Q70" si="11">SUM(L71:L74)</f>
        <v>0</v>
      </c>
      <c r="M70" s="12">
        <f t="shared" si="11"/>
        <v>0</v>
      </c>
      <c r="N70" s="12">
        <f t="shared" si="11"/>
        <v>0</v>
      </c>
      <c r="O70" s="12">
        <f t="shared" si="11"/>
        <v>0</v>
      </c>
      <c r="P70" s="12">
        <f t="shared" si="11"/>
        <v>0</v>
      </c>
      <c r="Q70" s="12">
        <f t="shared" si="11"/>
        <v>0</v>
      </c>
      <c r="R70" s="12">
        <f>SUM(R71:R74)</f>
        <v>0</v>
      </c>
      <c r="S70" s="12">
        <f>SUM(S71:S74)</f>
        <v>0</v>
      </c>
      <c r="T70" s="13">
        <f>SUM(T71:T74)</f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 t="shared" ref="C76:J76" si="12">SUM(C77:C78)</f>
        <v>0</v>
      </c>
      <c r="D76" s="11">
        <f t="shared" si="12"/>
        <v>0</v>
      </c>
      <c r="E76" s="11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/>
      <c r="L76" s="12">
        <f t="shared" ref="L76:T76" si="13">SUM(L77:L78)</f>
        <v>0</v>
      </c>
      <c r="M76" s="12">
        <f t="shared" si="13"/>
        <v>0</v>
      </c>
      <c r="N76" s="12">
        <f t="shared" si="13"/>
        <v>0</v>
      </c>
      <c r="O76" s="12">
        <f t="shared" si="13"/>
        <v>0</v>
      </c>
      <c r="P76" s="12">
        <f t="shared" si="13"/>
        <v>0</v>
      </c>
      <c r="Q76" s="12">
        <f t="shared" si="13"/>
        <v>0</v>
      </c>
      <c r="R76" s="12">
        <f>SUM(R77:R78)</f>
        <v>0</v>
      </c>
      <c r="S76" s="12">
        <f>SUM(S77:S78)</f>
        <v>0</v>
      </c>
      <c r="T76" s="13">
        <f t="shared" si="13"/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 t="shared" ref="C80:J80" si="14">SUM(C81:C83)</f>
        <v>0</v>
      </c>
      <c r="D80" s="11">
        <f t="shared" si="14"/>
        <v>0</v>
      </c>
      <c r="E80" s="11">
        <f t="shared" si="14"/>
        <v>0</v>
      </c>
      <c r="F80" s="12">
        <f t="shared" si="14"/>
        <v>0</v>
      </c>
      <c r="G80" s="12">
        <f t="shared" si="14"/>
        <v>0</v>
      </c>
      <c r="H80" s="12">
        <f t="shared" si="14"/>
        <v>0</v>
      </c>
      <c r="I80" s="12">
        <f t="shared" si="14"/>
        <v>0</v>
      </c>
      <c r="J80" s="12">
        <f t="shared" si="14"/>
        <v>0</v>
      </c>
      <c r="K80" s="13"/>
      <c r="L80" s="12">
        <f t="shared" ref="L80:Q80" si="15">SUM(L81:L83)</f>
        <v>0</v>
      </c>
      <c r="M80" s="12">
        <f t="shared" si="15"/>
        <v>0</v>
      </c>
      <c r="N80" s="12">
        <f t="shared" si="15"/>
        <v>0</v>
      </c>
      <c r="O80" s="12">
        <f t="shared" si="15"/>
        <v>0</v>
      </c>
      <c r="P80" s="12">
        <f t="shared" si="15"/>
        <v>0</v>
      </c>
      <c r="Q80" s="12">
        <f t="shared" si="15"/>
        <v>0</v>
      </c>
      <c r="R80" s="12">
        <f>SUM(R81:R83)</f>
        <v>0</v>
      </c>
      <c r="S80" s="12">
        <f>SUM(S81:S83)</f>
        <v>0</v>
      </c>
      <c r="T80" s="13">
        <f>SUM(T81:T83)</f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1" customFormat="1" ht="20.25" x14ac:dyDescent="0.3">
      <c r="B85" s="19" t="s">
        <v>83</v>
      </c>
      <c r="C85" s="11">
        <f t="shared" ref="C85:I85" si="16">+C12+C19+C30+C41+C50+C59+C70+C76+C80</f>
        <v>621847220</v>
      </c>
      <c r="D85" s="11">
        <f t="shared" si="16"/>
        <v>621847220</v>
      </c>
      <c r="E85" s="11">
        <f t="shared" si="16"/>
        <v>37191958.969999999</v>
      </c>
      <c r="F85" s="11">
        <f t="shared" si="16"/>
        <v>35921046.910000004</v>
      </c>
      <c r="G85" s="11">
        <f t="shared" si="16"/>
        <v>36835984.169999994</v>
      </c>
      <c r="H85" s="11">
        <f t="shared" si="16"/>
        <v>59522875.959999993</v>
      </c>
      <c r="I85" s="11">
        <f t="shared" si="16"/>
        <v>0</v>
      </c>
      <c r="J85" s="11">
        <f>J59+J41+J30+J19+J12</f>
        <v>0</v>
      </c>
      <c r="K85" s="20">
        <f>K12+K19+K30+K41+K59</f>
        <v>0</v>
      </c>
      <c r="L85" s="11">
        <f t="shared" ref="L85:Q85" si="17">+L12+L19+L30+L41+L50+L59+L70+L76+L80</f>
        <v>0</v>
      </c>
      <c r="M85" s="11">
        <f t="shared" si="17"/>
        <v>0</v>
      </c>
      <c r="N85" s="11">
        <f t="shared" si="17"/>
        <v>0</v>
      </c>
      <c r="O85" s="11">
        <f t="shared" si="17"/>
        <v>0</v>
      </c>
      <c r="P85" s="11">
        <f t="shared" si="17"/>
        <v>0</v>
      </c>
      <c r="Q85" s="11">
        <f t="shared" si="17"/>
        <v>0</v>
      </c>
      <c r="R85" s="11">
        <f>+R12+R19+R30+R41+R50+R59+R70+R76+R80</f>
        <v>0</v>
      </c>
      <c r="S85" s="11">
        <f>+S12+S19+S30+S41+S50+S59+S70+S76+S80</f>
        <v>0</v>
      </c>
      <c r="T85" s="20">
        <f>SUM(T12:T84)</f>
        <v>169471866.01000002</v>
      </c>
    </row>
    <row r="86" spans="2:20" s="21" customFormat="1" ht="20.25" hidden="1" x14ac:dyDescent="0.3">
      <c r="B86" s="22"/>
      <c r="C86" s="15"/>
      <c r="D86" s="15"/>
      <c r="E86" s="15"/>
      <c r="F86" s="15"/>
      <c r="G86" s="15"/>
      <c r="H86" s="15"/>
      <c r="I86" s="15"/>
      <c r="J86" s="15"/>
      <c r="K86" s="23"/>
      <c r="L86" s="15"/>
      <c r="M86" s="15"/>
      <c r="N86" s="15"/>
      <c r="O86" s="15"/>
      <c r="P86" s="15"/>
      <c r="Q86" s="15"/>
      <c r="R86" s="15"/>
      <c r="S86" s="15"/>
      <c r="T86" s="23"/>
    </row>
    <row r="87" spans="2:20" s="21" customFormat="1" ht="20.25" x14ac:dyDescent="0.3">
      <c r="B87" s="24" t="s">
        <v>84</v>
      </c>
      <c r="C87" s="8"/>
      <c r="D87" s="8"/>
      <c r="E87" s="8"/>
      <c r="F87" s="8"/>
      <c r="G87" s="8"/>
      <c r="H87" s="8"/>
      <c r="I87" s="8"/>
      <c r="J87" s="8"/>
      <c r="K87" s="25"/>
      <c r="L87" s="8"/>
      <c r="M87" s="8"/>
      <c r="N87" s="8"/>
      <c r="O87" s="8"/>
      <c r="P87" s="8"/>
      <c r="Q87" s="8"/>
      <c r="R87" s="8"/>
      <c r="S87" s="8"/>
      <c r="T87" s="25"/>
    </row>
    <row r="88" spans="2:20" s="21" customFormat="1" ht="20.25" x14ac:dyDescent="0.3">
      <c r="B88" s="19" t="s">
        <v>85</v>
      </c>
      <c r="C88" s="11">
        <f t="shared" ref="C88:J88" si="18">SUM(C89:C90)</f>
        <v>0</v>
      </c>
      <c r="D88" s="11">
        <f t="shared" si="18"/>
        <v>0</v>
      </c>
      <c r="E88" s="11">
        <f t="shared" si="18"/>
        <v>0</v>
      </c>
      <c r="F88" s="11">
        <f t="shared" si="18"/>
        <v>0</v>
      </c>
      <c r="G88" s="11">
        <f t="shared" si="18"/>
        <v>0</v>
      </c>
      <c r="H88" s="11">
        <f t="shared" si="18"/>
        <v>0</v>
      </c>
      <c r="I88" s="11">
        <f t="shared" si="18"/>
        <v>0</v>
      </c>
      <c r="J88" s="11">
        <f t="shared" si="18"/>
        <v>0</v>
      </c>
      <c r="K88" s="20"/>
      <c r="L88" s="11">
        <f t="shared" ref="L88:T88" si="19">SUM(L89:L90)</f>
        <v>0</v>
      </c>
      <c r="M88" s="11">
        <f t="shared" si="19"/>
        <v>0</v>
      </c>
      <c r="N88" s="11">
        <f t="shared" si="19"/>
        <v>0</v>
      </c>
      <c r="O88" s="11">
        <f t="shared" si="19"/>
        <v>0</v>
      </c>
      <c r="P88" s="11">
        <f t="shared" si="19"/>
        <v>0</v>
      </c>
      <c r="Q88" s="11">
        <f t="shared" si="19"/>
        <v>0</v>
      </c>
      <c r="R88" s="11">
        <f>SUM(R89:R90)</f>
        <v>0</v>
      </c>
      <c r="S88" s="11">
        <f>SUM(S89:S90)</f>
        <v>0</v>
      </c>
      <c r="T88" s="20">
        <f t="shared" si="19"/>
        <v>0</v>
      </c>
    </row>
    <row r="89" spans="2:20" s="21" customFormat="1" ht="20.25" x14ac:dyDescent="0.3">
      <c r="B89" s="22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3"/>
      <c r="L89" s="15"/>
      <c r="M89" s="15"/>
      <c r="N89" s="15"/>
      <c r="O89" s="15"/>
      <c r="P89" s="15"/>
      <c r="Q89" s="15"/>
      <c r="R89" s="15"/>
      <c r="S89" s="15"/>
      <c r="T89" s="23"/>
    </row>
    <row r="90" spans="2:20" s="21" customFormat="1" ht="20.25" x14ac:dyDescent="0.3">
      <c r="B90" s="22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23"/>
    </row>
    <row r="91" spans="2:20" s="21" customFormat="1" ht="20.25" hidden="1" x14ac:dyDescent="0.3">
      <c r="B91" s="22"/>
      <c r="C91" s="15"/>
      <c r="D91" s="15"/>
      <c r="E91" s="15"/>
      <c r="F91" s="15"/>
      <c r="G91" s="15"/>
      <c r="H91" s="15"/>
      <c r="I91" s="15"/>
      <c r="J91" s="15"/>
      <c r="K91" s="23"/>
      <c r="L91" s="15"/>
      <c r="M91" s="15"/>
      <c r="N91" s="15"/>
      <c r="O91" s="15"/>
      <c r="P91" s="15"/>
      <c r="Q91" s="15"/>
      <c r="R91" s="15"/>
      <c r="S91" s="15"/>
      <c r="T91" s="23"/>
    </row>
    <row r="92" spans="2:20" s="21" customFormat="1" ht="20.25" x14ac:dyDescent="0.3">
      <c r="B92" s="19" t="s">
        <v>88</v>
      </c>
      <c r="C92" s="11">
        <f t="shared" ref="C92:J92" si="20">SUM(C93:C94)</f>
        <v>0</v>
      </c>
      <c r="D92" s="11">
        <f t="shared" si="20"/>
        <v>0</v>
      </c>
      <c r="E92" s="11">
        <f t="shared" si="20"/>
        <v>0</v>
      </c>
      <c r="F92" s="11">
        <f t="shared" si="20"/>
        <v>0</v>
      </c>
      <c r="G92" s="11">
        <f t="shared" si="20"/>
        <v>0</v>
      </c>
      <c r="H92" s="11">
        <f t="shared" si="20"/>
        <v>0</v>
      </c>
      <c r="I92" s="11">
        <f t="shared" si="20"/>
        <v>0</v>
      </c>
      <c r="J92" s="11">
        <f t="shared" si="20"/>
        <v>0</v>
      </c>
      <c r="K92" s="20"/>
      <c r="L92" s="11">
        <v>0</v>
      </c>
      <c r="M92" s="11">
        <f t="shared" ref="M92:T92" si="21">SUM(M93:M94)</f>
        <v>0</v>
      </c>
      <c r="N92" s="11">
        <f t="shared" si="21"/>
        <v>0</v>
      </c>
      <c r="O92" s="11">
        <f t="shared" si="21"/>
        <v>0</v>
      </c>
      <c r="P92" s="11">
        <f t="shared" si="21"/>
        <v>0</v>
      </c>
      <c r="Q92" s="11">
        <f t="shared" si="21"/>
        <v>0</v>
      </c>
      <c r="R92" s="11">
        <f>SUM(R93:R94)</f>
        <v>0</v>
      </c>
      <c r="S92" s="11">
        <f>SUM(S93:S94)</f>
        <v>0</v>
      </c>
      <c r="T92" s="20">
        <f t="shared" si="21"/>
        <v>0</v>
      </c>
    </row>
    <row r="93" spans="2:20" s="21" customFormat="1" ht="20.25" x14ac:dyDescent="0.3">
      <c r="B93" s="22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3"/>
      <c r="L93" s="15"/>
      <c r="M93" s="15"/>
      <c r="N93" s="15"/>
      <c r="O93" s="15"/>
      <c r="P93" s="15"/>
      <c r="Q93" s="15"/>
      <c r="R93" s="15"/>
      <c r="S93" s="15"/>
      <c r="T93" s="23"/>
    </row>
    <row r="94" spans="2:20" s="21" customFormat="1" ht="20.25" x14ac:dyDescent="0.3">
      <c r="B94" s="22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3"/>
      <c r="L94" s="15"/>
      <c r="M94" s="15"/>
      <c r="N94" s="15"/>
      <c r="O94" s="15"/>
      <c r="P94" s="15"/>
      <c r="Q94" s="15"/>
      <c r="R94" s="15"/>
      <c r="S94" s="15"/>
      <c r="T94" s="23"/>
    </row>
    <row r="95" spans="2:20" s="21" customFormat="1" ht="20.25" hidden="1" x14ac:dyDescent="0.3">
      <c r="B95" s="22"/>
      <c r="C95" s="15"/>
      <c r="D95" s="15"/>
      <c r="E95" s="15"/>
      <c r="F95" s="15"/>
      <c r="G95" s="15"/>
      <c r="H95" s="15"/>
      <c r="I95" s="15"/>
      <c r="J95" s="15"/>
      <c r="K95" s="23"/>
      <c r="L95" s="15"/>
      <c r="M95" s="15"/>
      <c r="N95" s="15"/>
      <c r="O95" s="15"/>
      <c r="P95" s="15"/>
      <c r="Q95" s="15"/>
      <c r="R95" s="15"/>
      <c r="S95" s="15"/>
      <c r="T95" s="23"/>
    </row>
    <row r="96" spans="2:20" s="21" customFormat="1" ht="20.25" x14ac:dyDescent="0.3">
      <c r="B96" s="19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22">SUM(F97)</f>
        <v>0</v>
      </c>
      <c r="G96" s="11">
        <f t="shared" si="22"/>
        <v>0</v>
      </c>
      <c r="H96" s="11">
        <f t="shared" si="22"/>
        <v>0</v>
      </c>
      <c r="I96" s="11">
        <f t="shared" si="22"/>
        <v>0</v>
      </c>
      <c r="J96" s="11">
        <f t="shared" si="22"/>
        <v>0</v>
      </c>
      <c r="K96" s="20"/>
      <c r="L96" s="11">
        <f t="shared" si="22"/>
        <v>0</v>
      </c>
      <c r="M96" s="11">
        <f t="shared" si="22"/>
        <v>0</v>
      </c>
      <c r="N96" s="11">
        <f t="shared" si="22"/>
        <v>0</v>
      </c>
      <c r="O96" s="11">
        <f t="shared" si="22"/>
        <v>0</v>
      </c>
      <c r="P96" s="11">
        <f t="shared" si="22"/>
        <v>0</v>
      </c>
      <c r="Q96" s="11">
        <f t="shared" si="22"/>
        <v>0</v>
      </c>
      <c r="R96" s="11">
        <f t="shared" si="22"/>
        <v>0</v>
      </c>
      <c r="S96" s="11">
        <f t="shared" si="22"/>
        <v>0</v>
      </c>
      <c r="T96" s="20">
        <f t="shared" si="22"/>
        <v>0</v>
      </c>
    </row>
    <row r="97" spans="2:20" s="21" customFormat="1" ht="20.25" x14ac:dyDescent="0.3">
      <c r="B97" s="22" t="s">
        <v>110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3"/>
      <c r="L97" s="15"/>
      <c r="M97" s="15"/>
      <c r="N97" s="15"/>
      <c r="O97" s="15"/>
      <c r="P97" s="15"/>
      <c r="Q97" s="15"/>
      <c r="R97" s="15"/>
      <c r="S97" s="15"/>
      <c r="T97" s="23"/>
    </row>
    <row r="98" spans="2:20" s="21" customFormat="1" ht="20.25" hidden="1" x14ac:dyDescent="0.3">
      <c r="B98" s="22"/>
      <c r="C98" s="15"/>
      <c r="D98" s="15"/>
      <c r="E98" s="15"/>
      <c r="F98" s="15"/>
      <c r="G98" s="15"/>
      <c r="H98" s="15"/>
      <c r="I98" s="15"/>
      <c r="J98" s="15"/>
      <c r="K98" s="23"/>
      <c r="L98" s="15"/>
      <c r="M98" s="15"/>
      <c r="N98" s="15"/>
      <c r="O98" s="15"/>
      <c r="P98" s="15"/>
      <c r="Q98" s="15"/>
      <c r="R98" s="15"/>
      <c r="S98" s="15"/>
      <c r="T98" s="23"/>
    </row>
    <row r="99" spans="2:20" s="21" customFormat="1" ht="15.6" customHeight="1" x14ac:dyDescent="0.3">
      <c r="B99" s="19" t="s">
        <v>92</v>
      </c>
      <c r="C99" s="11">
        <f t="shared" ref="C99:J99" si="23">+C88+C92+C96</f>
        <v>0</v>
      </c>
      <c r="D99" s="11">
        <f t="shared" si="23"/>
        <v>0</v>
      </c>
      <c r="E99" s="11">
        <f t="shared" si="23"/>
        <v>0</v>
      </c>
      <c r="F99" s="11">
        <f t="shared" si="23"/>
        <v>0</v>
      </c>
      <c r="G99" s="11">
        <f t="shared" si="23"/>
        <v>0</v>
      </c>
      <c r="H99" s="11">
        <f t="shared" si="23"/>
        <v>0</v>
      </c>
      <c r="I99" s="11">
        <f t="shared" si="23"/>
        <v>0</v>
      </c>
      <c r="J99" s="11">
        <f t="shared" si="23"/>
        <v>0</v>
      </c>
      <c r="K99" s="20"/>
      <c r="L99" s="11">
        <f t="shared" ref="L99:T99" si="24">+L88+L92+L96</f>
        <v>0</v>
      </c>
      <c r="M99" s="11">
        <f t="shared" si="24"/>
        <v>0</v>
      </c>
      <c r="N99" s="11">
        <f t="shared" si="24"/>
        <v>0</v>
      </c>
      <c r="O99" s="11">
        <f t="shared" si="24"/>
        <v>0</v>
      </c>
      <c r="P99" s="11">
        <f t="shared" si="24"/>
        <v>0</v>
      </c>
      <c r="Q99" s="11">
        <f t="shared" si="24"/>
        <v>0</v>
      </c>
      <c r="R99" s="11">
        <f>+R88+R92+R96</f>
        <v>0</v>
      </c>
      <c r="S99" s="11">
        <f>+S88+S92+S96</f>
        <v>0</v>
      </c>
      <c r="T99" s="20">
        <f t="shared" si="24"/>
        <v>0</v>
      </c>
    </row>
    <row r="100" spans="2:20" s="21" customFormat="1" ht="20.25" hidden="1" customHeight="1" x14ac:dyDescent="0.3">
      <c r="B100" s="22"/>
      <c r="C100" s="15"/>
      <c r="D100" s="15"/>
      <c r="E100" s="15"/>
      <c r="F100" s="15"/>
      <c r="G100" s="15"/>
      <c r="H100" s="15"/>
      <c r="I100" s="15"/>
      <c r="J100" s="15"/>
      <c r="K100" s="23"/>
      <c r="L100" s="15"/>
      <c r="M100" s="15"/>
      <c r="N100" s="15"/>
      <c r="O100" s="15"/>
      <c r="P100" s="15"/>
      <c r="Q100" s="15"/>
      <c r="R100" s="15"/>
      <c r="S100" s="15"/>
      <c r="T100" s="23"/>
    </row>
    <row r="101" spans="2:20" ht="20.25" customHeight="1" x14ac:dyDescent="0.3">
      <c r="B101" s="43" t="s">
        <v>93</v>
      </c>
      <c r="C101" s="44">
        <f t="shared" ref="C101:J101" si="25">+C85+C99</f>
        <v>621847220</v>
      </c>
      <c r="D101" s="44">
        <f t="shared" si="25"/>
        <v>621847220</v>
      </c>
      <c r="E101" s="44">
        <f t="shared" si="25"/>
        <v>37191958.969999999</v>
      </c>
      <c r="F101" s="44">
        <f t="shared" si="25"/>
        <v>35921046.910000004</v>
      </c>
      <c r="G101" s="44">
        <f t="shared" si="25"/>
        <v>36835984.169999994</v>
      </c>
      <c r="H101" s="44">
        <f t="shared" si="25"/>
        <v>59522875.959999993</v>
      </c>
      <c r="I101" s="44">
        <f t="shared" si="25"/>
        <v>0</v>
      </c>
      <c r="J101" s="44">
        <f t="shared" si="25"/>
        <v>0</v>
      </c>
      <c r="K101" s="45">
        <f>SUM(K85:K100)</f>
        <v>0</v>
      </c>
      <c r="L101" s="44">
        <f t="shared" ref="L101:T101" si="26">+L85+L99</f>
        <v>0</v>
      </c>
      <c r="M101" s="44">
        <f t="shared" si="26"/>
        <v>0</v>
      </c>
      <c r="N101" s="44">
        <f t="shared" si="26"/>
        <v>0</v>
      </c>
      <c r="O101" s="44">
        <f t="shared" si="26"/>
        <v>0</v>
      </c>
      <c r="P101" s="44">
        <f t="shared" si="26"/>
        <v>0</v>
      </c>
      <c r="Q101" s="44">
        <f t="shared" si="26"/>
        <v>0</v>
      </c>
      <c r="R101" s="44">
        <f>+R85+R99</f>
        <v>0</v>
      </c>
      <c r="S101" s="44">
        <f>+S85+S99</f>
        <v>0</v>
      </c>
      <c r="T101" s="45">
        <f t="shared" si="26"/>
        <v>169471866.01000002</v>
      </c>
    </row>
    <row r="102" spans="2:20" ht="12" customHeight="1" thickBot="1" x14ac:dyDescent="0.3">
      <c r="B102" s="26" t="s">
        <v>94</v>
      </c>
      <c r="C102" s="26"/>
      <c r="D102" s="26"/>
      <c r="E102" s="27"/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39.75" customHeight="1" thickBot="1" x14ac:dyDescent="0.3">
      <c r="B103" s="57" t="s">
        <v>99</v>
      </c>
      <c r="C103" s="58"/>
      <c r="D103" s="4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42.75" customHeight="1" thickBot="1" x14ac:dyDescent="0.4">
      <c r="B104" s="73" t="s">
        <v>100</v>
      </c>
      <c r="C104" s="74"/>
      <c r="D104" s="48"/>
      <c r="E104" s="27"/>
      <c r="F104" s="71" t="s">
        <v>112</v>
      </c>
      <c r="G104" s="71"/>
      <c r="H104" s="71"/>
      <c r="I104" s="27"/>
      <c r="J104" s="71" t="s">
        <v>98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ht="62.25" customHeight="1" thickBot="1" x14ac:dyDescent="0.4">
      <c r="B105" s="69" t="s">
        <v>101</v>
      </c>
      <c r="C105" s="70"/>
      <c r="D105" s="29"/>
      <c r="E105" s="27"/>
      <c r="F105" s="72" t="s">
        <v>113</v>
      </c>
      <c r="G105" s="72"/>
      <c r="H105" s="72"/>
      <c r="I105" s="27"/>
      <c r="J105" s="72" t="s">
        <v>105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27" customHeight="1" x14ac:dyDescent="0.25">
      <c r="B106" s="47" t="s">
        <v>102</v>
      </c>
      <c r="C106" s="30"/>
      <c r="D106" s="29"/>
      <c r="E106" s="27"/>
      <c r="I106" s="27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53.25" customHeight="1" x14ac:dyDescent="0.25">
      <c r="B107" s="30"/>
      <c r="C107" s="30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.6" customHeight="1" x14ac:dyDescent="0.25"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3.5" hidden="1" customHeight="1" x14ac:dyDescent="0.25">
      <c r="F109" s="32" t="s">
        <v>95</v>
      </c>
      <c r="G109" s="33"/>
      <c r="H109" s="32"/>
      <c r="I109" s="32"/>
      <c r="J109" s="33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2" hidden="1" customHeight="1" x14ac:dyDescent="0.25">
      <c r="B110" s="34"/>
      <c r="C110" s="34"/>
      <c r="D110" s="34"/>
      <c r="E110" s="33"/>
      <c r="F110" s="33"/>
      <c r="G110" s="32"/>
      <c r="H110" s="32"/>
      <c r="I110" s="32"/>
      <c r="J110" s="33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.6" customHeight="1" x14ac:dyDescent="0.25">
      <c r="B111" s="34"/>
      <c r="C111" s="34"/>
      <c r="D111" s="34"/>
      <c r="E111" s="33"/>
      <c r="F111" s="33"/>
      <c r="G111" s="33"/>
      <c r="H111" s="32"/>
      <c r="I111" s="32"/>
      <c r="J111" s="33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 customHeight="1" x14ac:dyDescent="0.25">
      <c r="B112" s="34"/>
      <c r="C112" s="34"/>
      <c r="D112" s="34"/>
      <c r="E112" s="33"/>
      <c r="F112" s="33"/>
      <c r="G112" s="32"/>
      <c r="H112" s="32"/>
      <c r="I112" s="32"/>
      <c r="J112" s="33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 customHeight="1" x14ac:dyDescent="0.25">
      <c r="B113" s="34" t="s">
        <v>96</v>
      </c>
      <c r="C113" s="34"/>
      <c r="D113" s="34"/>
      <c r="E113" s="33"/>
      <c r="F113" s="33"/>
      <c r="G113" s="32"/>
      <c r="H113" s="32"/>
      <c r="I113" s="32"/>
      <c r="J113" s="33" t="s">
        <v>97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 customHeight="1" x14ac:dyDescent="0.25">
      <c r="B114" s="34"/>
      <c r="C114" s="34"/>
      <c r="D114" s="34"/>
      <c r="H114" s="32"/>
      <c r="I114" s="32"/>
    </row>
    <row r="115" spans="2:20" ht="15.6" customHeight="1" x14ac:dyDescent="0.25">
      <c r="B115" s="34"/>
      <c r="C115" s="34"/>
      <c r="D115" s="34"/>
      <c r="H115" s="32"/>
      <c r="I115" s="32"/>
    </row>
    <row r="116" spans="2:20" ht="15.6" customHeight="1" x14ac:dyDescent="0.25">
      <c r="B116" s="34"/>
      <c r="C116" s="34"/>
      <c r="D116" s="34"/>
      <c r="E116" s="35"/>
      <c r="F116" s="35"/>
      <c r="G116" s="35"/>
      <c r="H116" s="32"/>
      <c r="I116" s="32"/>
    </row>
    <row r="117" spans="2:20" ht="15.6" customHeight="1" x14ac:dyDescent="0.25">
      <c r="B117" s="34"/>
      <c r="C117" s="34"/>
      <c r="D117" s="34"/>
      <c r="E117" s="35"/>
      <c r="F117" s="35"/>
      <c r="G117" s="35"/>
      <c r="H117" s="32"/>
      <c r="I117" s="32"/>
      <c r="J117" s="3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.6" customHeight="1" x14ac:dyDescent="0.25">
      <c r="B118" s="34"/>
      <c r="C118" s="34"/>
      <c r="D118" s="34"/>
      <c r="E118" s="35"/>
      <c r="F118" s="35"/>
      <c r="G118" s="35"/>
      <c r="H118" s="32"/>
      <c r="I118" s="32"/>
      <c r="J118" s="3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.6" customHeight="1" x14ac:dyDescent="0.25">
      <c r="B119" s="34"/>
      <c r="C119" s="34"/>
      <c r="D119" s="34"/>
      <c r="E119" s="35"/>
      <c r="F119" s="35"/>
      <c r="G119" s="35"/>
      <c r="H119" s="32"/>
      <c r="I119" s="32"/>
      <c r="J119" s="3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.6" customHeight="1" x14ac:dyDescent="0.25">
      <c r="B120" s="34"/>
      <c r="C120" s="34"/>
      <c r="D120" s="34"/>
      <c r="E120" s="35"/>
      <c r="F120" s="35"/>
      <c r="G120" s="35"/>
      <c r="H120" s="32"/>
      <c r="I120" s="32"/>
      <c r="J120" s="3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.6" customHeight="1" x14ac:dyDescent="0.25">
      <c r="B121" s="34"/>
      <c r="C121" s="34"/>
      <c r="D121" s="34"/>
      <c r="E121" s="33"/>
      <c r="F121" s="33"/>
      <c r="G121" s="32"/>
      <c r="H121" s="32"/>
      <c r="I121" s="32"/>
      <c r="J121" s="32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.6" customHeight="1" x14ac:dyDescent="0.25">
      <c r="B122" s="34"/>
      <c r="C122" s="34"/>
      <c r="D122" s="34"/>
      <c r="E122" s="33"/>
      <c r="F122" s="33"/>
      <c r="G122" s="32"/>
      <c r="H122" s="32"/>
      <c r="I122" s="32"/>
      <c r="J122" s="32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.6" customHeight="1" x14ac:dyDescent="0.25">
      <c r="B123" s="34"/>
      <c r="C123" s="34"/>
      <c r="D123" s="34"/>
      <c r="E123" s="33"/>
      <c r="F123" s="33"/>
      <c r="G123" s="32"/>
      <c r="H123" s="32"/>
      <c r="I123" s="32"/>
      <c r="J123" s="32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.6" customHeight="1" x14ac:dyDescent="0.25">
      <c r="B124" s="34"/>
      <c r="C124" s="34"/>
      <c r="D124" s="34"/>
      <c r="E124" s="33"/>
      <c r="F124" s="33"/>
      <c r="G124" s="32"/>
      <c r="I124" s="32"/>
      <c r="J124" s="33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.6" customHeight="1" x14ac:dyDescent="0.25">
      <c r="B125" s="37"/>
      <c r="C125" s="37"/>
      <c r="D125" s="37"/>
      <c r="E125" s="38"/>
      <c r="F125" s="33"/>
      <c r="G125" s="32"/>
      <c r="H125" s="32"/>
      <c r="I125" s="33"/>
      <c r="J125" s="38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.6" customHeight="1" x14ac:dyDescent="0.25">
      <c r="B126" s="34"/>
      <c r="C126" s="34"/>
      <c r="D126" s="34"/>
      <c r="E126" s="33"/>
      <c r="F126" s="33"/>
      <c r="G126" s="32"/>
      <c r="H126" s="32"/>
      <c r="I126" s="33"/>
      <c r="J126" s="33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.6" customHeight="1" x14ac:dyDescent="0.25">
      <c r="B127" s="34"/>
      <c r="C127" s="34"/>
      <c r="D127" s="34"/>
      <c r="E127" s="33"/>
      <c r="F127" s="33"/>
      <c r="G127" s="32"/>
      <c r="H127" s="32"/>
      <c r="I127" s="33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.6" customHeight="1" x14ac:dyDescent="0.25">
      <c r="B128" s="37"/>
      <c r="C128" s="37"/>
      <c r="D128" s="37"/>
      <c r="H128" s="32"/>
      <c r="I128" s="33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.6" customHeight="1" x14ac:dyDescent="0.25">
      <c r="B129" s="39"/>
      <c r="C129" s="39"/>
      <c r="D129" s="39"/>
      <c r="H129" s="36"/>
      <c r="I129" s="32"/>
      <c r="J129" s="36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.6" customHeight="1" x14ac:dyDescent="0.25">
      <c r="B130" s="34"/>
      <c r="C130" s="34"/>
      <c r="D130" s="34"/>
      <c r="E130" s="32"/>
      <c r="F130" s="32"/>
      <c r="G130" s="32"/>
      <c r="H130" s="32"/>
      <c r="I130" s="68"/>
      <c r="J130" s="68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.6" customHeight="1" x14ac:dyDescent="0.25">
      <c r="B131" s="34"/>
      <c r="C131" s="34"/>
      <c r="D131" s="3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.6" customHeight="1" x14ac:dyDescent="0.25">
      <c r="B132" s="34"/>
      <c r="C132" s="34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.6" customHeight="1" x14ac:dyDescent="0.25">
      <c r="B133" s="40"/>
      <c r="C133" s="40"/>
      <c r="D133" s="40"/>
      <c r="E133" s="27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.6" customHeight="1" x14ac:dyDescent="0.25">
      <c r="B134" s="40"/>
      <c r="C134" s="40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.6" customHeight="1" x14ac:dyDescent="0.25">
      <c r="B135" s="40"/>
      <c r="C135" s="40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.6" customHeight="1" x14ac:dyDescent="0.25">
      <c r="B136" s="40"/>
      <c r="C136" s="40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.6" customHeight="1" x14ac:dyDescent="0.25">
      <c r="B137" s="40"/>
      <c r="C137" s="40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.6" customHeight="1" x14ac:dyDescent="0.25">
      <c r="B138" s="40"/>
      <c r="C138" s="40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.6" customHeight="1" x14ac:dyDescent="0.25">
      <c r="B139" s="40"/>
      <c r="C139" s="40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.6" customHeight="1" x14ac:dyDescent="0.25">
      <c r="B140" s="40"/>
      <c r="C140" s="40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.6" customHeight="1" x14ac:dyDescent="0.25">
      <c r="B141" s="40"/>
      <c r="C141" s="40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.6" customHeight="1" x14ac:dyDescent="0.25">
      <c r="B142" s="40"/>
      <c r="C142" s="40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.6" customHeight="1" x14ac:dyDescent="0.25">
      <c r="B143" s="40"/>
      <c r="C143" s="40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.6" customHeight="1" x14ac:dyDescent="0.25">
      <c r="B144" s="40"/>
      <c r="C144" s="40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.6" customHeight="1" x14ac:dyDescent="0.25">
      <c r="B145" s="40"/>
      <c r="C145" s="40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.6" customHeight="1" x14ac:dyDescent="0.25">
      <c r="B146" s="40"/>
      <c r="C146" s="40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.6" customHeight="1" x14ac:dyDescent="0.25">
      <c r="B147" s="40"/>
      <c r="C147" s="40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.6" customHeight="1" x14ac:dyDescent="0.25">
      <c r="B148" s="40"/>
      <c r="C148" s="40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.6" customHeight="1" x14ac:dyDescent="0.25">
      <c r="B149" s="40"/>
      <c r="C149" s="40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.6" customHeight="1" x14ac:dyDescent="0.25">
      <c r="B150" s="40"/>
      <c r="C150" s="40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.6" customHeight="1" x14ac:dyDescent="0.25">
      <c r="B151" s="40"/>
      <c r="C151" s="40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.6" customHeight="1" x14ac:dyDescent="0.25">
      <c r="B152" s="40"/>
      <c r="C152" s="40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.6" customHeight="1" x14ac:dyDescent="0.25">
      <c r="B153" s="40"/>
      <c r="C153" s="40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.6" customHeight="1" x14ac:dyDescent="0.25">
      <c r="B154" s="40"/>
      <c r="C154" s="40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.6" customHeight="1" x14ac:dyDescent="0.25">
      <c r="B155" s="40"/>
      <c r="C155" s="40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.6" customHeight="1" x14ac:dyDescent="0.25">
      <c r="B156" s="40"/>
      <c r="C156" s="40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.6" customHeight="1" x14ac:dyDescent="0.25">
      <c r="B157" s="40"/>
      <c r="C157" s="40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.6" customHeight="1" x14ac:dyDescent="0.25">
      <c r="B158" s="40"/>
      <c r="C158" s="40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.6" customHeight="1" x14ac:dyDescent="0.25">
      <c r="B159" s="40"/>
      <c r="C159" s="40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.6" customHeight="1" x14ac:dyDescent="0.25">
      <c r="B160" s="40"/>
      <c r="C160" s="40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.6" customHeight="1" x14ac:dyDescent="0.25">
      <c r="B161" s="40"/>
      <c r="C161" s="40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.6" customHeight="1" x14ac:dyDescent="0.25">
      <c r="B162" s="40"/>
      <c r="C162" s="40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.6" customHeight="1" x14ac:dyDescent="0.25">
      <c r="B163" s="40"/>
      <c r="C163" s="40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.6" customHeight="1" x14ac:dyDescent="0.25">
      <c r="B164" s="40"/>
      <c r="C164" s="40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.6" customHeight="1" x14ac:dyDescent="0.25">
      <c r="B165" s="40"/>
      <c r="C165" s="40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.6" customHeight="1" x14ac:dyDescent="0.25">
      <c r="B166" s="40"/>
      <c r="C166" s="40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.6" customHeight="1" x14ac:dyDescent="0.25">
      <c r="B167" s="40"/>
      <c r="C167" s="40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.6" customHeight="1" x14ac:dyDescent="0.25">
      <c r="B168" s="40"/>
      <c r="C168" s="40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.6" customHeight="1" x14ac:dyDescent="0.25">
      <c r="B169" s="40"/>
      <c r="C169" s="40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.6" customHeight="1" x14ac:dyDescent="0.25">
      <c r="B170" s="40"/>
      <c r="C170" s="40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.6" customHeight="1" x14ac:dyDescent="0.25">
      <c r="B171" s="40"/>
      <c r="C171" s="40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.6" customHeight="1" x14ac:dyDescent="0.25">
      <c r="B172" s="40"/>
      <c r="C172" s="40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.6" customHeight="1" x14ac:dyDescent="0.25">
      <c r="B173" s="40"/>
      <c r="C173" s="40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.6" customHeight="1" x14ac:dyDescent="0.25">
      <c r="B174" s="40"/>
      <c r="C174" s="40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.6" customHeight="1" x14ac:dyDescent="0.25">
      <c r="B175" s="40"/>
      <c r="C175" s="40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.6" customHeight="1" x14ac:dyDescent="0.25">
      <c r="B176" s="40"/>
      <c r="C176" s="40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.6" customHeight="1" x14ac:dyDescent="0.25">
      <c r="B177" s="40"/>
      <c r="C177" s="40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.6" customHeight="1" x14ac:dyDescent="0.25">
      <c r="B178" s="40"/>
      <c r="C178" s="40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.6" customHeight="1" x14ac:dyDescent="0.25">
      <c r="B179" s="40"/>
      <c r="C179" s="40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.6" customHeight="1" x14ac:dyDescent="0.25">
      <c r="B180" s="40"/>
      <c r="C180" s="40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.6" customHeight="1" x14ac:dyDescent="0.25">
      <c r="B181" s="40"/>
      <c r="C181" s="40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.6" customHeight="1" x14ac:dyDescent="0.25">
      <c r="B182" s="40"/>
      <c r="C182" s="40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.6" customHeight="1" x14ac:dyDescent="0.25">
      <c r="B183" s="40"/>
      <c r="C183" s="40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.6" customHeight="1" x14ac:dyDescent="0.25">
      <c r="B184" s="40"/>
      <c r="C184" s="40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.6" customHeight="1" x14ac:dyDescent="0.25">
      <c r="B185" s="40"/>
      <c r="C185" s="40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.6" customHeight="1" x14ac:dyDescent="0.25">
      <c r="B186" s="40"/>
      <c r="C186" s="40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.6" customHeight="1" x14ac:dyDescent="0.25">
      <c r="B187" s="40"/>
      <c r="C187" s="40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.6" customHeight="1" x14ac:dyDescent="0.25">
      <c r="B188" s="40"/>
      <c r="C188" s="40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.6" customHeight="1" x14ac:dyDescent="0.25">
      <c r="B189" s="40"/>
      <c r="C189" s="40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.6" customHeight="1" x14ac:dyDescent="0.25">
      <c r="B190" s="40"/>
      <c r="C190" s="40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.6" customHeight="1" x14ac:dyDescent="0.25">
      <c r="B191" s="40"/>
      <c r="C191" s="40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.6" customHeight="1" x14ac:dyDescent="0.25">
      <c r="B192" s="40"/>
      <c r="C192" s="40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.6" customHeight="1" x14ac:dyDescent="0.25">
      <c r="B193" s="40"/>
      <c r="C193" s="40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.6" customHeight="1" x14ac:dyDescent="0.25">
      <c r="B194" s="40"/>
      <c r="C194" s="40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.6" customHeight="1" x14ac:dyDescent="0.25">
      <c r="B195" s="40"/>
      <c r="C195" s="40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.6" customHeight="1" x14ac:dyDescent="0.25">
      <c r="B196" s="40"/>
      <c r="C196" s="40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.6" customHeight="1" x14ac:dyDescent="0.25">
      <c r="B197" s="40"/>
      <c r="C197" s="40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.6" customHeight="1" x14ac:dyDescent="0.25">
      <c r="B198" s="40"/>
      <c r="C198" s="40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.6" customHeight="1" x14ac:dyDescent="0.25">
      <c r="B199" s="40"/>
      <c r="C199" s="40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.6" customHeight="1" x14ac:dyDescent="0.25">
      <c r="B200" s="40"/>
      <c r="C200" s="40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.6" customHeigh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ht="15.6" customHeigh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6" customHeigh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2:20" ht="15.6" customHeigh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T104"/>
    <mergeCell ref="F105:H105"/>
    <mergeCell ref="J105:T105"/>
    <mergeCell ref="J106:T106"/>
    <mergeCell ref="B104:C104"/>
    <mergeCell ref="A2:T2"/>
    <mergeCell ref="A3:T3"/>
    <mergeCell ref="A4:T4"/>
    <mergeCell ref="A5:T5"/>
    <mergeCell ref="A6:T6"/>
    <mergeCell ref="B103:C103"/>
    <mergeCell ref="A7:T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D4B-4754-4E2B-9A61-DE14FD6521E4}">
  <dimension ref="I26:K31"/>
  <sheetViews>
    <sheetView workbookViewId="0">
      <selection activeCell="K27" sqref="K27"/>
    </sheetView>
  </sheetViews>
  <sheetFormatPr baseColWidth="10" defaultRowHeight="15" x14ac:dyDescent="0.25"/>
  <cols>
    <col min="9" max="9" width="14.7109375" bestFit="1" customWidth="1"/>
    <col min="11" max="11" width="13.140625" bestFit="1" customWidth="1"/>
  </cols>
  <sheetData>
    <row r="26" spans="9:11" x14ac:dyDescent="0.25">
      <c r="I26" s="54">
        <v>15539000</v>
      </c>
    </row>
    <row r="27" spans="9:11" x14ac:dyDescent="0.25">
      <c r="I27" s="54">
        <v>14099000</v>
      </c>
    </row>
    <row r="28" spans="9:11" x14ac:dyDescent="0.25">
      <c r="I28" s="54">
        <v>15539000</v>
      </c>
    </row>
    <row r="29" spans="9:11" x14ac:dyDescent="0.25">
      <c r="I29" s="28"/>
      <c r="K29" s="55">
        <f>15539000-14099000</f>
        <v>1440000</v>
      </c>
    </row>
    <row r="31" spans="9:11" x14ac:dyDescent="0.25">
      <c r="K31" s="56">
        <f>1440000-K29</f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0A0DB4-E272-4878-A4DD-C0FFA889F3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578CF-C8FA-44B2-853F-51224772901D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256bfe19-221d-4a3f-b948-631bb69e141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2EF45E-D7D7-4863-9FEC-75972E400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Hoja1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2024-05-03T14:17:55Z</cp:lastPrinted>
  <dcterms:created xsi:type="dcterms:W3CDTF">2021-11-08T14:46:14Z</dcterms:created>
  <dcterms:modified xsi:type="dcterms:W3CDTF">2024-05-06T18:28:44Z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