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2C812F12-4E9E-4BC0-A0AE-C760E9AD9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Sheet2!$A$1:$S$106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5" i="1" l="1"/>
  <c r="S59" i="1"/>
  <c r="S50" i="1"/>
  <c r="S41" i="1"/>
  <c r="S30" i="1"/>
  <c r="S19" i="1"/>
  <c r="S12" i="1"/>
  <c r="R96" i="1"/>
  <c r="R99" i="1" s="1"/>
  <c r="R92" i="1"/>
  <c r="R88" i="1"/>
  <c r="R80" i="1"/>
  <c r="R76" i="1"/>
  <c r="R70" i="1"/>
  <c r="R59" i="1"/>
  <c r="R50" i="1"/>
  <c r="R41" i="1"/>
  <c r="R30" i="1"/>
  <c r="R19" i="1"/>
  <c r="R12" i="1"/>
  <c r="H12" i="1"/>
  <c r="S65" i="1"/>
  <c r="R85" i="1" l="1"/>
  <c r="R101" i="1" s="1"/>
  <c r="R103" i="1" s="1"/>
  <c r="Q96" i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S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S92" i="1"/>
  <c r="P92" i="1"/>
  <c r="O92" i="1"/>
  <c r="N92" i="1"/>
  <c r="M92" i="1"/>
  <c r="J92" i="1"/>
  <c r="I92" i="1"/>
  <c r="H92" i="1"/>
  <c r="G92" i="1"/>
  <c r="F92" i="1"/>
  <c r="E92" i="1"/>
  <c r="D92" i="1"/>
  <c r="C92" i="1"/>
  <c r="S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S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S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S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S68" i="1"/>
  <c r="S67" i="1"/>
  <c r="S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P85" i="1" l="1"/>
  <c r="D99" i="1"/>
  <c r="J99" i="1"/>
  <c r="C99" i="1"/>
  <c r="P99" i="1"/>
  <c r="G99" i="1"/>
  <c r="N99" i="1"/>
  <c r="S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M101" i="1" l="1"/>
  <c r="I101" i="1"/>
  <c r="P101" i="1"/>
  <c r="N101" i="1"/>
  <c r="C101" i="1"/>
  <c r="J101" i="1"/>
  <c r="O101" i="1"/>
  <c r="L101" i="1"/>
  <c r="E101" i="1"/>
  <c r="F101" i="1"/>
  <c r="S101" i="1"/>
</calcChain>
</file>

<file path=xl/sharedStrings.xml><?xml version="1.0" encoding="utf-8"?>
<sst xmlns="http://schemas.openxmlformats.org/spreadsheetml/2006/main" count="115" uniqueCount="113">
  <si>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</si>
  <si>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</si>
  <si>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</si>
  <si>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</si>
  <si>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</si>
  <si>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</si>
  <si>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</si>
  <si>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</si>
  <si>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</si>
  <si>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</si>
  <si>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</si>
  <si>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</si>
  <si>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</si>
  <si>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</si>
  <si>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</si>
  <si>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</si>
  <si>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</si>
  <si>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</si>
  <si>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</si>
  <si>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</si>
  <si>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</si>
  <si>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</si>
  <si>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</si>
  <si>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</si>
  <si>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</si>
  <si>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</si>
  <si>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</si>
  <si>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</si>
  <si>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</si>
  <si>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</si>
  <si>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</si>
  <si>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</si>
  <si>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</si>
  <si>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</si>
  <si>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</si>
  <si>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</si>
  <si>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</si>
  <si>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</si>
  <si>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</si>
  <si>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</si>
  <si>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</si>
  <si>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</si>
  <si>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</si>
  <si>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</si>
  <si>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</si>
  <si>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</si>
  <si>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</si>
  <si>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</si>
  <si>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</si>
  <si>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</si>
  <si>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</si>
  <si>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</si>
  <si>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</si>
  <si>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</si>
  <si>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</si>
  <si>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</si>
  <si>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</si>
  <si>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</si>
  <si>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</si>
  <si>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</si>
  <si>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</si>
  <si>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</si>
  <si>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</si>
  <si>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</si>
  <si>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</si>
  <si>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</si>
  <si>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</si>
  <si>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</si>
  <si>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</si>
  <si>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</si>
  <si>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</si>
  <si>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</si>
  <si>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</si>
  <si>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</si>
  <si>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</si>
  <si>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</si>
  <si>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</si>
  <si>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</si>
  <si>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</si>
  <si>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</si>
  <si>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</si>
  <si>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</si>
  <si>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</si>
  <si>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</si>
  <si>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</si>
  <si>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</si>
  <si>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</si>
  <si>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</si>
  <si>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</si>
  <si>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</si>
  <si>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</si>
  <si>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</si>
  <si>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</si>
  <si>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</si>
  <si>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</si>
  <si>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</si>
  <si>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</si>
  <si>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</si>
  <si>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</si>
  <si>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</si>
  <si>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</si>
  <si>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</si>
  <si>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</si>
  <si>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</si>
  <si>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</si>
  <si>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</si>
  <si>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</si>
  <si>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</si>
  <si>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</si>
  <si>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</si>
  <si>
    <t>Septiembre</t>
  </si>
  <si>
    <t xml:space="preserve">octubre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</si>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</sst>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0" fontId="0" fillId="2" borderId="4" xfId="0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17</xdr:col>
      <xdr:colOff>766536</xdr:colOff>
      <xdr:row>1</xdr:row>
      <xdr:rowOff>195471</xdr:rowOff>
    </xdr:from>
    <xdr:to>
      <xdr:col>18</xdr:col>
      <xdr:colOff>1226910</xdr:colOff>
      <xdr:row>5</xdr:row>
      <xdr:rowOff>191974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23095857" y="440400"/>
          <a:ext cx="1616982" cy="10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3"/>
  <sheetViews>
    <sheetView tabSelected="1" topLeftCell="A71" zoomScale="70" zoomScaleNormal="70" zoomScalePageLayoutView="80" workbookViewId="0">
      <selection activeCell="J104" sqref="J104:S104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8" width="17.28515625" customWidth="1"/>
    <col min="19" max="19" width="23" customWidth="1"/>
    <col min="21" max="21" width="13.42578125" customWidth="1"/>
  </cols>
  <sheetData>
    <row r="1" spans="1:19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8.75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21" x14ac:dyDescent="0.3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21" x14ac:dyDescent="0.35">
      <c r="A4" s="64" t="s">
        <v>106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21" x14ac:dyDescent="0.3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26.25" x14ac:dyDescent="0.4">
      <c r="A6" s="72" t="s">
        <v>105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21" x14ac:dyDescent="0.3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2" customHeight="1" thickBot="1" x14ac:dyDescent="0.3"/>
    <row r="9" spans="1:19" ht="15.75" customHeight="1" x14ac:dyDescent="0.25">
      <c r="B9" s="65" t="s">
        <v>4</v>
      </c>
      <c r="C9" s="67" t="s">
        <v>5</v>
      </c>
      <c r="D9" s="67" t="s">
        <v>6</v>
      </c>
      <c r="E9" s="69" t="s">
        <v>7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52"/>
      <c r="R9" s="61"/>
      <c r="S9" s="2"/>
    </row>
    <row r="10" spans="1:19" ht="30.75" customHeight="1" thickBot="1" x14ac:dyDescent="0.3">
      <c r="B10" s="66"/>
      <c r="C10" s="68"/>
      <c r="D10" s="68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104</v>
      </c>
      <c r="O10" s="4" t="s">
        <v>15</v>
      </c>
      <c r="P10" s="4" t="s">
        <v>110</v>
      </c>
      <c r="Q10" s="53" t="s">
        <v>111</v>
      </c>
      <c r="R10" s="53" t="s">
        <v>112</v>
      </c>
      <c r="S10" s="6" t="s">
        <v>16</v>
      </c>
    </row>
    <row r="11" spans="1:19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5.6" customHeight="1" x14ac:dyDescent="0.3">
      <c r="B12" s="10" t="s">
        <v>18</v>
      </c>
      <c r="C12" s="11">
        <f t="shared" ref="C12:J12" si="0">SUM(C13:C17)</f>
        <v>479647107</v>
      </c>
      <c r="D12" s="11">
        <f t="shared" si="0"/>
        <v>504558314.89999998</v>
      </c>
      <c r="E12" s="11">
        <f t="shared" si="0"/>
        <v>28160632.66</v>
      </c>
      <c r="F12" s="12">
        <f t="shared" si="0"/>
        <v>28250689</v>
      </c>
      <c r="G12" s="12">
        <f t="shared" si="0"/>
        <v>31910391.579999998</v>
      </c>
      <c r="H12" s="12">
        <f t="shared" si="0"/>
        <v>49888906.799999997</v>
      </c>
      <c r="I12" s="12">
        <f t="shared" si="0"/>
        <v>29234845.530000001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29506547.530000001</v>
      </c>
      <c r="N12" s="12">
        <f t="shared" si="1"/>
        <v>29903634.879999999</v>
      </c>
      <c r="O12" s="12">
        <f t="shared" si="1"/>
        <v>32429030.940000001</v>
      </c>
      <c r="P12" s="12">
        <f t="shared" si="1"/>
        <v>31000208.440000001</v>
      </c>
      <c r="Q12" s="12">
        <f t="shared" si="1"/>
        <v>63727891.079999991</v>
      </c>
      <c r="R12" s="12">
        <f t="shared" ref="R12" si="2">SUM(R13:R17)</f>
        <v>56865684.269999996</v>
      </c>
      <c r="S12" s="13">
        <f>SUM(E12:R12)</f>
        <v>410878462.70999998</v>
      </c>
    </row>
    <row r="13" spans="1:19" ht="15.6" customHeight="1" x14ac:dyDescent="0.3">
      <c r="B13" s="14" t="s">
        <v>19</v>
      </c>
      <c r="C13" s="15">
        <v>302418332</v>
      </c>
      <c r="D13" s="15">
        <v>315629761.88999999</v>
      </c>
      <c r="E13" s="15">
        <v>22456777</v>
      </c>
      <c r="F13" s="16">
        <v>22549164.690000001</v>
      </c>
      <c r="G13" s="16">
        <v>25677108.57</v>
      </c>
      <c r="H13" s="16">
        <v>22711522.670000002</v>
      </c>
      <c r="I13" s="16">
        <v>23309449.370000001</v>
      </c>
      <c r="J13" s="16">
        <v>0</v>
      </c>
      <c r="K13" s="17">
        <v>0</v>
      </c>
      <c r="L13" s="16">
        <v>0</v>
      </c>
      <c r="M13" s="16">
        <v>23575666</v>
      </c>
      <c r="N13" s="16">
        <v>23930499.329999998</v>
      </c>
      <c r="O13" s="16">
        <v>26187196.530000001</v>
      </c>
      <c r="P13" s="16">
        <v>24870416.670000002</v>
      </c>
      <c r="Q13" s="16">
        <v>25521568.039999999</v>
      </c>
      <c r="R13" s="16">
        <v>49782066.359999999</v>
      </c>
      <c r="S13" s="17"/>
    </row>
    <row r="14" spans="1:19" ht="15.6" customHeight="1" x14ac:dyDescent="0.3">
      <c r="B14" s="14" t="s">
        <v>20</v>
      </c>
      <c r="C14" s="15">
        <v>129397705</v>
      </c>
      <c r="D14" s="15">
        <v>136318955</v>
      </c>
      <c r="E14" s="15">
        <v>2306000</v>
      </c>
      <c r="F14" s="16">
        <v>2307000</v>
      </c>
      <c r="G14" s="16">
        <v>2353000</v>
      </c>
      <c r="H14" s="16">
        <v>23730360.329999998</v>
      </c>
      <c r="I14" s="16">
        <v>2377166.67</v>
      </c>
      <c r="J14" s="16">
        <v>0</v>
      </c>
      <c r="K14" s="17">
        <v>0</v>
      </c>
      <c r="L14" s="16">
        <v>0</v>
      </c>
      <c r="M14" s="16">
        <v>2351000</v>
      </c>
      <c r="N14" s="16">
        <v>2339000</v>
      </c>
      <c r="O14" s="16">
        <v>2352000</v>
      </c>
      <c r="P14" s="16">
        <v>2352000</v>
      </c>
      <c r="Q14" s="16">
        <v>26185540.559999999</v>
      </c>
      <c r="R14" s="16">
        <v>3281250.01</v>
      </c>
      <c r="S14" s="17"/>
    </row>
    <row r="15" spans="1:19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>
        <v>0</v>
      </c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7"/>
    </row>
    <row r="16" spans="1:19" ht="20.25" customHeight="1" x14ac:dyDescent="0.3">
      <c r="B16" s="14" t="s">
        <v>22</v>
      </c>
      <c r="C16" s="15">
        <v>8144000</v>
      </c>
      <c r="D16" s="15">
        <v>8244000</v>
      </c>
      <c r="E16" s="15"/>
      <c r="F16" s="16"/>
      <c r="G16" s="16">
        <v>0</v>
      </c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8232593.5099999998</v>
      </c>
      <c r="R16" s="16">
        <v>0</v>
      </c>
      <c r="S16" s="17"/>
    </row>
    <row r="17" spans="2:21" ht="15" customHeight="1" x14ac:dyDescent="0.3">
      <c r="B17" s="14" t="s">
        <v>23</v>
      </c>
      <c r="C17" s="15">
        <v>39687070</v>
      </c>
      <c r="D17" s="15">
        <v>44365598.009999998</v>
      </c>
      <c r="E17" s="32">
        <v>3397855.66</v>
      </c>
      <c r="F17" s="16">
        <v>3394524.31</v>
      </c>
      <c r="G17" s="16">
        <v>3880283.01</v>
      </c>
      <c r="H17" s="16">
        <v>3447023.8</v>
      </c>
      <c r="I17" s="16">
        <v>3548229.49</v>
      </c>
      <c r="J17" s="16">
        <v>0</v>
      </c>
      <c r="K17" s="17">
        <v>0</v>
      </c>
      <c r="L17" s="16">
        <v>0</v>
      </c>
      <c r="M17" s="16">
        <v>3579881.53</v>
      </c>
      <c r="N17" s="16">
        <v>3634135.55</v>
      </c>
      <c r="O17" s="16">
        <v>3889834.41</v>
      </c>
      <c r="P17" s="16">
        <v>3777791.77</v>
      </c>
      <c r="Q17" s="16">
        <v>3788188.97</v>
      </c>
      <c r="R17" s="16">
        <v>3802367.9</v>
      </c>
      <c r="S17" s="17"/>
    </row>
    <row r="18" spans="2:21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7"/>
    </row>
    <row r="19" spans="2:21" ht="15.6" customHeight="1" x14ac:dyDescent="0.3">
      <c r="B19" s="10" t="s">
        <v>24</v>
      </c>
      <c r="C19" s="11">
        <f t="shared" ref="C19:J19" si="3">SUM(C20:C28)</f>
        <v>67861585</v>
      </c>
      <c r="D19" s="11">
        <f t="shared" si="3"/>
        <v>76773375.599999994</v>
      </c>
      <c r="E19" s="11">
        <f t="shared" si="3"/>
        <v>4121725.98</v>
      </c>
      <c r="F19" s="12">
        <f t="shared" si="3"/>
        <v>4455991.88</v>
      </c>
      <c r="G19" s="12">
        <f t="shared" si="3"/>
        <v>6162919.6799999997</v>
      </c>
      <c r="H19" s="12">
        <f t="shared" si="3"/>
        <v>5006742.68</v>
      </c>
      <c r="I19" s="12">
        <f t="shared" si="3"/>
        <v>6495615.3000000007</v>
      </c>
      <c r="J19" s="12">
        <f t="shared" si="3"/>
        <v>0</v>
      </c>
      <c r="K19" s="13">
        <f>K20+K21+K22+K23+K24+K25+K26+K27+K28</f>
        <v>0</v>
      </c>
      <c r="L19" s="12">
        <f t="shared" ref="L19:Q19" si="4">SUM(L20:L28)</f>
        <v>0</v>
      </c>
      <c r="M19" s="12">
        <f t="shared" si="4"/>
        <v>5005824.99</v>
      </c>
      <c r="N19" s="12">
        <f t="shared" si="4"/>
        <v>6214403.0300000012</v>
      </c>
      <c r="O19" s="12">
        <f t="shared" si="4"/>
        <v>6871277.6800000006</v>
      </c>
      <c r="P19" s="12">
        <f t="shared" si="4"/>
        <v>5235143.4400000004</v>
      </c>
      <c r="Q19" s="12">
        <f t="shared" si="4"/>
        <v>6176389.4300000006</v>
      </c>
      <c r="R19" s="12">
        <f t="shared" ref="R19" si="5">SUM(R20:R28)</f>
        <v>8429826.7999999989</v>
      </c>
      <c r="S19" s="13">
        <f>SUM(E19:R19)</f>
        <v>64175860.889999993</v>
      </c>
    </row>
    <row r="20" spans="2:21" ht="15.6" customHeight="1" x14ac:dyDescent="0.3">
      <c r="B20" s="14" t="s">
        <v>25</v>
      </c>
      <c r="C20" s="15">
        <v>11756493</v>
      </c>
      <c r="D20" s="15">
        <v>12366493</v>
      </c>
      <c r="E20" s="32">
        <v>870902.87</v>
      </c>
      <c r="F20" s="57">
        <v>852699.53</v>
      </c>
      <c r="G20" s="16">
        <v>999793.4</v>
      </c>
      <c r="H20" s="18">
        <v>987098.82</v>
      </c>
      <c r="I20" s="16">
        <v>1017156.18</v>
      </c>
      <c r="J20" s="16">
        <v>0</v>
      </c>
      <c r="K20" s="17">
        <v>0</v>
      </c>
      <c r="L20" s="16">
        <v>0</v>
      </c>
      <c r="M20" s="16">
        <v>1046972.51</v>
      </c>
      <c r="N20" s="16">
        <v>1140404.83</v>
      </c>
      <c r="O20" s="16">
        <v>1059464</v>
      </c>
      <c r="P20" s="16">
        <v>1009589.06</v>
      </c>
      <c r="Q20" s="16">
        <v>1118103.33</v>
      </c>
      <c r="R20" s="16">
        <v>1139477.19</v>
      </c>
      <c r="S20" s="17"/>
    </row>
    <row r="21" spans="2:21" ht="20.25" customHeight="1" x14ac:dyDescent="0.3">
      <c r="B21" s="14" t="s">
        <v>26</v>
      </c>
      <c r="C21" s="15">
        <v>275000</v>
      </c>
      <c r="D21" s="15">
        <v>2896570</v>
      </c>
      <c r="E21" s="15"/>
      <c r="F21" s="16">
        <v>23600</v>
      </c>
      <c r="G21" s="16">
        <v>23600</v>
      </c>
      <c r="H21" s="16">
        <v>9587.5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165851.82999999999</v>
      </c>
      <c r="O21" s="16">
        <v>13924</v>
      </c>
      <c r="P21" s="16">
        <v>778904.53</v>
      </c>
      <c r="Q21" s="16">
        <v>119000</v>
      </c>
      <c r="R21" s="16">
        <v>955836.7</v>
      </c>
      <c r="S21" s="17"/>
    </row>
    <row r="22" spans="2:21" ht="15.6" customHeight="1" x14ac:dyDescent="0.3">
      <c r="B22" s="14" t="s">
        <v>27</v>
      </c>
      <c r="C22" s="15">
        <v>1700000</v>
      </c>
      <c r="D22" s="15">
        <v>1955000</v>
      </c>
      <c r="E22" s="32">
        <v>74450</v>
      </c>
      <c r="F22" s="16">
        <v>161650</v>
      </c>
      <c r="G22" s="16">
        <v>111250</v>
      </c>
      <c r="H22" s="16">
        <v>78100</v>
      </c>
      <c r="I22" s="16">
        <v>118400</v>
      </c>
      <c r="J22" s="16">
        <v>0</v>
      </c>
      <c r="K22" s="17">
        <v>0</v>
      </c>
      <c r="L22" s="16">
        <v>0</v>
      </c>
      <c r="M22" s="16">
        <v>90550</v>
      </c>
      <c r="N22" s="16">
        <v>78150</v>
      </c>
      <c r="O22" s="16">
        <v>180200</v>
      </c>
      <c r="P22" s="16">
        <v>101900</v>
      </c>
      <c r="Q22" s="16">
        <v>143000</v>
      </c>
      <c r="R22" s="16">
        <v>491261.92</v>
      </c>
      <c r="S22" s="17"/>
    </row>
    <row r="23" spans="2:21" ht="15.6" customHeight="1" x14ac:dyDescent="0.3">
      <c r="B23" s="14" t="s">
        <v>28</v>
      </c>
      <c r="C23" s="15">
        <v>37862</v>
      </c>
      <c r="D23" s="15">
        <v>137862</v>
      </c>
      <c r="E23" s="15"/>
      <c r="F23" s="16">
        <v>0</v>
      </c>
      <c r="G23" s="16"/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6">
        <v>48132.65</v>
      </c>
      <c r="S23" s="17"/>
    </row>
    <row r="24" spans="2:21" ht="15.6" customHeight="1" x14ac:dyDescent="0.3">
      <c r="B24" s="14" t="s">
        <v>29</v>
      </c>
      <c r="C24" s="15">
        <v>37151343</v>
      </c>
      <c r="D24" s="15">
        <v>36531343</v>
      </c>
      <c r="E24" s="32">
        <v>2742376</v>
      </c>
      <c r="F24" s="32">
        <v>2787806</v>
      </c>
      <c r="G24" s="16">
        <v>3141326.06</v>
      </c>
      <c r="H24" s="16">
        <v>2687178.82</v>
      </c>
      <c r="I24" s="16">
        <v>3211666.72</v>
      </c>
      <c r="J24" s="16">
        <v>0</v>
      </c>
      <c r="K24" s="17">
        <v>0</v>
      </c>
      <c r="L24" s="16">
        <v>0</v>
      </c>
      <c r="M24" s="16">
        <v>2649392</v>
      </c>
      <c r="N24" s="16">
        <v>3218803.48</v>
      </c>
      <c r="O24" s="16">
        <v>2975836.64</v>
      </c>
      <c r="P24" s="16">
        <v>2928221.28</v>
      </c>
      <c r="Q24" s="16">
        <v>3007705.14</v>
      </c>
      <c r="R24" s="16">
        <v>3114788.72</v>
      </c>
      <c r="S24" s="17"/>
    </row>
    <row r="25" spans="2:21" ht="15.6" customHeight="1" x14ac:dyDescent="0.3">
      <c r="B25" s="14" t="s">
        <v>30</v>
      </c>
      <c r="C25" s="15">
        <v>6095743</v>
      </c>
      <c r="D25" s="32">
        <v>6270943</v>
      </c>
      <c r="E25" s="15">
        <v>385197.11</v>
      </c>
      <c r="F25" s="16">
        <v>278374.63</v>
      </c>
      <c r="G25" s="16">
        <v>523465.38</v>
      </c>
      <c r="H25" s="18">
        <v>265959.52</v>
      </c>
      <c r="I25" s="16">
        <v>580379</v>
      </c>
      <c r="J25" s="16">
        <v>0</v>
      </c>
      <c r="K25" s="17">
        <v>0</v>
      </c>
      <c r="L25" s="16">
        <v>0</v>
      </c>
      <c r="M25" s="16">
        <v>1133785.98</v>
      </c>
      <c r="N25" s="16">
        <v>586336.9</v>
      </c>
      <c r="O25" s="16">
        <v>442726.7</v>
      </c>
      <c r="P25" s="16">
        <v>300436.57</v>
      </c>
      <c r="Q25" s="16">
        <v>725291.7</v>
      </c>
      <c r="R25" s="16">
        <v>611412.93999999994</v>
      </c>
      <c r="S25" s="17"/>
      <c r="U25" s="32"/>
    </row>
    <row r="26" spans="2:21" ht="15.6" customHeight="1" x14ac:dyDescent="0.3">
      <c r="B26" s="14" t="s">
        <v>31</v>
      </c>
      <c r="C26" s="15">
        <v>1200000</v>
      </c>
      <c r="D26" s="15">
        <v>1528890.6</v>
      </c>
      <c r="E26" s="15"/>
      <c r="F26" s="16">
        <v>92921.72</v>
      </c>
      <c r="G26" s="16">
        <v>37192.9</v>
      </c>
      <c r="H26" s="32">
        <v>24399.07</v>
      </c>
      <c r="I26" s="16">
        <v>255459.99</v>
      </c>
      <c r="J26" s="16"/>
      <c r="K26" s="17">
        <v>0</v>
      </c>
      <c r="L26" s="16">
        <v>0</v>
      </c>
      <c r="M26" s="16">
        <v>14956.5</v>
      </c>
      <c r="N26" s="16">
        <v>88331.06</v>
      </c>
      <c r="O26" s="16">
        <v>66662.12</v>
      </c>
      <c r="P26" s="16"/>
      <c r="Q26" s="16">
        <v>53890.6</v>
      </c>
      <c r="R26" s="16">
        <v>399999.99</v>
      </c>
      <c r="S26" s="17"/>
    </row>
    <row r="27" spans="2:21" ht="15.6" customHeight="1" x14ac:dyDescent="0.3">
      <c r="B27" s="14" t="s">
        <v>32</v>
      </c>
      <c r="C27" s="15">
        <v>1696424</v>
      </c>
      <c r="D27" s="32">
        <v>6436224</v>
      </c>
      <c r="E27" s="15">
        <v>48800</v>
      </c>
      <c r="F27" s="16">
        <v>258940</v>
      </c>
      <c r="G27" s="16">
        <v>112792</v>
      </c>
      <c r="H27" s="16">
        <v>112992</v>
      </c>
      <c r="I27" s="16">
        <v>48700</v>
      </c>
      <c r="J27" s="16">
        <v>0</v>
      </c>
      <c r="K27" s="17">
        <v>0</v>
      </c>
      <c r="L27" s="16">
        <v>0</v>
      </c>
      <c r="M27" s="16">
        <v>49400</v>
      </c>
      <c r="N27" s="16">
        <v>118018.12</v>
      </c>
      <c r="O27" s="16">
        <v>170043.67</v>
      </c>
      <c r="P27" s="16">
        <v>116092</v>
      </c>
      <c r="Q27" s="16">
        <v>205400</v>
      </c>
      <c r="R27" s="16">
        <v>871918.46</v>
      </c>
      <c r="S27" s="17"/>
    </row>
    <row r="28" spans="2:21" ht="15.6" customHeight="1" x14ac:dyDescent="0.3">
      <c r="B28" s="14" t="s">
        <v>33</v>
      </c>
      <c r="C28" s="15">
        <v>7948720</v>
      </c>
      <c r="D28" s="15">
        <v>8650050</v>
      </c>
      <c r="E28" s="15"/>
      <c r="F28" s="16">
        <v>0</v>
      </c>
      <c r="G28" s="16">
        <v>1213499.94</v>
      </c>
      <c r="H28" s="16">
        <v>841426.95</v>
      </c>
      <c r="I28" s="16">
        <v>1263853.4099999999</v>
      </c>
      <c r="J28" s="16">
        <v>0</v>
      </c>
      <c r="K28" s="17"/>
      <c r="L28" s="16">
        <v>0</v>
      </c>
      <c r="M28" s="16">
        <v>20768</v>
      </c>
      <c r="N28" s="16">
        <v>818506.81</v>
      </c>
      <c r="O28" s="16">
        <v>1962420.55</v>
      </c>
      <c r="P28" s="16">
        <v>0</v>
      </c>
      <c r="Q28" s="16">
        <v>803998.66</v>
      </c>
      <c r="R28" s="16">
        <v>796998.23</v>
      </c>
      <c r="S28" s="17"/>
    </row>
    <row r="29" spans="2:21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7"/>
    </row>
    <row r="30" spans="2:21" ht="15.6" customHeight="1" x14ac:dyDescent="0.3">
      <c r="B30" s="10" t="s">
        <v>34</v>
      </c>
      <c r="C30" s="11">
        <f>SUM(C31:C39)</f>
        <v>16095918</v>
      </c>
      <c r="D30" s="11">
        <f>SUM(D31:D39)</f>
        <v>20889636</v>
      </c>
      <c r="E30" s="11">
        <f>SUM(E31:E39)</f>
        <v>481570</v>
      </c>
      <c r="F30" s="12">
        <f>F31+F32+F33+F34+F35+F36+F37+F38+F39</f>
        <v>498595</v>
      </c>
      <c r="G30" s="12">
        <f>SUM(G31:G39)</f>
        <v>839695.5</v>
      </c>
      <c r="H30" s="12">
        <f>SUM(H31:H39)</f>
        <v>2634606.38</v>
      </c>
      <c r="I30" s="12">
        <f>SUM(I31:I39)</f>
        <v>1139902.25</v>
      </c>
      <c r="J30" s="12">
        <f>SUM(J31:J39)</f>
        <v>0</v>
      </c>
      <c r="K30" s="13">
        <f>K31+K32+K33+K34+K35+K36+K37+K38+K39</f>
        <v>0</v>
      </c>
      <c r="L30" s="12">
        <f t="shared" ref="L30:Q30" si="6">SUM(L31:L39)</f>
        <v>0</v>
      </c>
      <c r="M30" s="12">
        <f t="shared" si="6"/>
        <v>512010</v>
      </c>
      <c r="N30" s="12">
        <f t="shared" si="6"/>
        <v>850258.31</v>
      </c>
      <c r="O30" s="12">
        <f t="shared" si="6"/>
        <v>1837352.43</v>
      </c>
      <c r="P30" s="12">
        <f t="shared" si="6"/>
        <v>597848.08000000007</v>
      </c>
      <c r="Q30" s="12">
        <f t="shared" si="6"/>
        <v>743455</v>
      </c>
      <c r="R30" s="12">
        <f t="shared" ref="R30" si="7">SUM(R31:R39)</f>
        <v>3887986.38</v>
      </c>
      <c r="S30" s="13">
        <f>SUM(E30:R30)</f>
        <v>14023279.329999998</v>
      </c>
    </row>
    <row r="31" spans="2:21" ht="15.6" customHeight="1" x14ac:dyDescent="0.3">
      <c r="B31" s="14" t="s">
        <v>35</v>
      </c>
      <c r="C31" s="15">
        <v>2110553</v>
      </c>
      <c r="D31" s="15">
        <v>1665151.1</v>
      </c>
      <c r="E31" s="15">
        <v>8520</v>
      </c>
      <c r="F31" s="32">
        <v>25545</v>
      </c>
      <c r="G31" s="16">
        <v>231327.5</v>
      </c>
      <c r="H31" s="16">
        <v>51158</v>
      </c>
      <c r="I31" s="16">
        <v>75243</v>
      </c>
      <c r="J31" s="16">
        <v>0</v>
      </c>
      <c r="K31" s="17">
        <v>0</v>
      </c>
      <c r="L31" s="16">
        <v>0</v>
      </c>
      <c r="M31" s="16">
        <v>12060</v>
      </c>
      <c r="N31" s="16">
        <v>231839.26</v>
      </c>
      <c r="O31" s="16">
        <v>33150</v>
      </c>
      <c r="P31" s="16">
        <v>28590</v>
      </c>
      <c r="Q31" s="16">
        <v>47000</v>
      </c>
      <c r="R31" s="16">
        <v>760204</v>
      </c>
      <c r="S31" s="17"/>
    </row>
    <row r="32" spans="2:21" ht="15.6" customHeight="1" x14ac:dyDescent="0.3">
      <c r="B32" s="14" t="s">
        <v>36</v>
      </c>
      <c r="C32" s="15">
        <v>100000</v>
      </c>
      <c r="D32" s="15">
        <v>60300</v>
      </c>
      <c r="E32" s="15">
        <v>0</v>
      </c>
      <c r="F32" s="16"/>
      <c r="G32" s="16"/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58339.199999999997</v>
      </c>
      <c r="O32" s="16">
        <v>0</v>
      </c>
      <c r="P32" s="16">
        <v>0</v>
      </c>
      <c r="Q32" s="16">
        <v>0</v>
      </c>
      <c r="R32" s="16">
        <v>871913.8</v>
      </c>
      <c r="S32" s="17"/>
    </row>
    <row r="33" spans="2:19" ht="15.6" customHeight="1" x14ac:dyDescent="0.3">
      <c r="B33" s="14" t="s">
        <v>37</v>
      </c>
      <c r="C33" s="15">
        <v>2376351</v>
      </c>
      <c r="D33" s="32">
        <v>2981160</v>
      </c>
      <c r="E33" s="15">
        <v>0</v>
      </c>
      <c r="F33" s="16"/>
      <c r="G33" s="16"/>
      <c r="H33" s="16">
        <v>500107.6</v>
      </c>
      <c r="I33" s="16">
        <v>550691.25</v>
      </c>
      <c r="J33" s="16">
        <v>0</v>
      </c>
      <c r="K33" s="17">
        <v>0</v>
      </c>
      <c r="L33" s="16">
        <v>0</v>
      </c>
      <c r="M33" s="16">
        <v>0</v>
      </c>
      <c r="N33" s="16">
        <v>3450</v>
      </c>
      <c r="O33" s="16">
        <v>640238.05000000005</v>
      </c>
      <c r="P33" s="16">
        <v>0</v>
      </c>
      <c r="Q33" s="16">
        <v>0</v>
      </c>
      <c r="R33" s="16"/>
      <c r="S33" s="17"/>
    </row>
    <row r="34" spans="2:19" ht="15.6" customHeight="1" x14ac:dyDescent="0.3">
      <c r="B34" s="14" t="s">
        <v>38</v>
      </c>
      <c r="C34" s="15">
        <v>346952</v>
      </c>
      <c r="D34" s="32">
        <v>114952</v>
      </c>
      <c r="E34" s="15">
        <v>0</v>
      </c>
      <c r="F34" s="16"/>
      <c r="G34" s="16"/>
      <c r="H34" s="16">
        <v>88536.42</v>
      </c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25519.5</v>
      </c>
      <c r="S34" s="17"/>
    </row>
    <row r="35" spans="2:19" ht="15.6" customHeight="1" x14ac:dyDescent="0.3">
      <c r="B35" s="14" t="s">
        <v>39</v>
      </c>
      <c r="C35" s="15">
        <v>50000</v>
      </c>
      <c r="D35" s="15">
        <v>107000</v>
      </c>
      <c r="E35" s="15"/>
      <c r="F35" s="16"/>
      <c r="G35" s="16"/>
      <c r="H35" s="16">
        <v>0</v>
      </c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99356</v>
      </c>
      <c r="P35" s="16">
        <v>0</v>
      </c>
      <c r="Q35" s="16">
        <v>0</v>
      </c>
      <c r="R35" s="16"/>
      <c r="S35" s="17"/>
    </row>
    <row r="36" spans="2:19" ht="15.6" customHeight="1" x14ac:dyDescent="0.3">
      <c r="B36" s="14" t="s">
        <v>40</v>
      </c>
      <c r="C36" s="15"/>
      <c r="D36" s="32">
        <v>149886</v>
      </c>
      <c r="E36" s="15"/>
      <c r="F36" s="16"/>
      <c r="G36" s="16">
        <v>83131</v>
      </c>
      <c r="H36" s="16">
        <v>27009.03</v>
      </c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6001.01</v>
      </c>
      <c r="P36" s="16">
        <v>3286.3</v>
      </c>
      <c r="Q36" s="16">
        <v>0</v>
      </c>
      <c r="R36" s="16">
        <v>1007.72</v>
      </c>
      <c r="S36" s="17"/>
    </row>
    <row r="37" spans="2:19" ht="15.6" customHeight="1" x14ac:dyDescent="0.3">
      <c r="B37" s="14" t="s">
        <v>41</v>
      </c>
      <c r="C37" s="15">
        <v>10600000</v>
      </c>
      <c r="D37" s="32">
        <v>8424195</v>
      </c>
      <c r="E37" s="15">
        <v>473050</v>
      </c>
      <c r="F37" s="32">
        <v>473050</v>
      </c>
      <c r="G37" s="16">
        <v>496150</v>
      </c>
      <c r="H37" s="18">
        <v>1362924.37</v>
      </c>
      <c r="I37" s="16">
        <v>496150</v>
      </c>
      <c r="J37" s="16"/>
      <c r="K37" s="17"/>
      <c r="L37" s="16">
        <v>0</v>
      </c>
      <c r="M37" s="16">
        <v>499950</v>
      </c>
      <c r="N37" s="16">
        <v>478238.43</v>
      </c>
      <c r="O37" s="16">
        <v>770359.63</v>
      </c>
      <c r="P37" s="16">
        <v>496150</v>
      </c>
      <c r="Q37" s="16">
        <v>496150</v>
      </c>
      <c r="R37" s="16">
        <v>1897385.46</v>
      </c>
      <c r="S37" s="17"/>
    </row>
    <row r="38" spans="2:19" ht="15.6" customHeight="1" x14ac:dyDescent="0.3">
      <c r="B38" s="14" t="s">
        <v>42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>
        <v>288247.74</v>
      </c>
      <c r="P38" s="16"/>
      <c r="Q38" s="16"/>
      <c r="R38" s="16"/>
      <c r="S38" s="17"/>
    </row>
    <row r="39" spans="2:19" ht="16.5" customHeight="1" x14ac:dyDescent="0.3">
      <c r="B39" s="14" t="s">
        <v>43</v>
      </c>
      <c r="C39" s="15">
        <v>512062</v>
      </c>
      <c r="D39" s="32">
        <v>7386991.9000000004</v>
      </c>
      <c r="E39" s="15">
        <v>0</v>
      </c>
      <c r="F39" s="16"/>
      <c r="G39" s="16">
        <v>29087</v>
      </c>
      <c r="H39" s="16">
        <v>604870.96</v>
      </c>
      <c r="I39" s="16">
        <v>17818</v>
      </c>
      <c r="J39" s="16"/>
      <c r="K39" s="17"/>
      <c r="L39" s="16">
        <v>0</v>
      </c>
      <c r="M39" s="16">
        <v>0</v>
      </c>
      <c r="N39" s="16">
        <v>78391.42</v>
      </c>
      <c r="O39" s="16">
        <v>0</v>
      </c>
      <c r="P39" s="16">
        <v>69821.78</v>
      </c>
      <c r="Q39" s="16">
        <v>200305</v>
      </c>
      <c r="R39" s="16">
        <v>331955.90000000002</v>
      </c>
      <c r="S39" s="17"/>
    </row>
    <row r="40" spans="2:19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7"/>
    </row>
    <row r="41" spans="2:19" ht="15" customHeight="1" x14ac:dyDescent="0.3">
      <c r="B41" s="10" t="s">
        <v>45</v>
      </c>
      <c r="C41" s="11">
        <f>SUM(C42:C48)</f>
        <v>250000</v>
      </c>
      <c r="D41" s="11">
        <f>SUM(D42:D48)</f>
        <v>565180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8">SUM(L42:L48)</f>
        <v>0</v>
      </c>
      <c r="M41" s="12">
        <f t="shared" si="8"/>
        <v>0</v>
      </c>
      <c r="N41" s="12">
        <f t="shared" si="8"/>
        <v>0</v>
      </c>
      <c r="O41" s="12">
        <f t="shared" si="8"/>
        <v>0</v>
      </c>
      <c r="P41" s="12">
        <f t="shared" si="8"/>
        <v>0</v>
      </c>
      <c r="Q41" s="12">
        <f t="shared" si="8"/>
        <v>227488.4</v>
      </c>
      <c r="R41" s="12">
        <f t="shared" ref="R41" si="9">SUM(R42:R48)</f>
        <v>0</v>
      </c>
      <c r="S41" s="13">
        <f>SUM(E41:R41)</f>
        <v>227488.4</v>
      </c>
    </row>
    <row r="42" spans="2:19" ht="20.25" x14ac:dyDescent="0.3">
      <c r="B42" s="14" t="s">
        <v>46</v>
      </c>
      <c r="C42" s="15">
        <v>250000</v>
      </c>
      <c r="D42" s="15">
        <v>315180</v>
      </c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6">
        <v>0</v>
      </c>
      <c r="S42" s="17"/>
    </row>
    <row r="43" spans="2:19" ht="15.6" customHeight="1" x14ac:dyDescent="0.3">
      <c r="B43" s="14" t="s">
        <v>47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>
        <v>0</v>
      </c>
      <c r="S43" s="17"/>
    </row>
    <row r="44" spans="2:19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7"/>
    </row>
    <row r="45" spans="2:19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7"/>
    </row>
    <row r="46" spans="2:19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7"/>
    </row>
    <row r="47" spans="2:19" ht="15" customHeight="1" x14ac:dyDescent="0.3">
      <c r="B47" s="14" t="s">
        <v>51</v>
      </c>
      <c r="C47" s="15"/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227488.4</v>
      </c>
      <c r="R47" s="16"/>
      <c r="S47" s="17"/>
    </row>
    <row r="48" spans="2:19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7"/>
    </row>
    <row r="49" spans="2:19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7"/>
    </row>
    <row r="50" spans="2:19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S50" si="10">SUM(L51:L57)</f>
        <v>0</v>
      </c>
      <c r="M50" s="12">
        <f t="shared" si="10"/>
        <v>0</v>
      </c>
      <c r="N50" s="12">
        <f t="shared" si="10"/>
        <v>0</v>
      </c>
      <c r="O50" s="12">
        <f t="shared" si="10"/>
        <v>0</v>
      </c>
      <c r="P50" s="12">
        <f t="shared" si="10"/>
        <v>0</v>
      </c>
      <c r="Q50" s="12">
        <f t="shared" si="10"/>
        <v>0</v>
      </c>
      <c r="R50" s="12">
        <f t="shared" ref="R50" si="11">SUM(R51:R57)</f>
        <v>0</v>
      </c>
      <c r="S50" s="13">
        <f>SUM(S51:S57)</f>
        <v>0</v>
      </c>
    </row>
    <row r="51" spans="2:19" ht="20.25" x14ac:dyDescent="0.3">
      <c r="B51" s="14" t="s">
        <v>54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6">
        <v>0</v>
      </c>
      <c r="S51" s="17"/>
    </row>
    <row r="52" spans="2:19" ht="20.25" x14ac:dyDescent="0.3">
      <c r="B52" s="14" t="s">
        <v>55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6">
        <v>0</v>
      </c>
      <c r="S52" s="17"/>
    </row>
    <row r="53" spans="2:19" ht="20.25" x14ac:dyDescent="0.3">
      <c r="B53" s="14" t="s">
        <v>56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6">
        <v>0</v>
      </c>
      <c r="S53" s="17"/>
    </row>
    <row r="54" spans="2:19" ht="20.25" x14ac:dyDescent="0.3">
      <c r="B54" s="14" t="s">
        <v>57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6">
        <v>0</v>
      </c>
      <c r="S54" s="17"/>
    </row>
    <row r="55" spans="2:19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6">
        <v>0</v>
      </c>
      <c r="S55" s="17"/>
    </row>
    <row r="56" spans="2:19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6">
        <v>0</v>
      </c>
      <c r="S56" s="17"/>
    </row>
    <row r="57" spans="2:19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6">
        <v>0</v>
      </c>
      <c r="S57" s="17"/>
    </row>
    <row r="58" spans="2:19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7"/>
    </row>
    <row r="59" spans="2:19" ht="15.6" customHeight="1" x14ac:dyDescent="0.3">
      <c r="B59" s="10" t="s">
        <v>61</v>
      </c>
      <c r="C59" s="11">
        <f t="shared" ref="C59:J59" si="12">SUM(C60:C68)</f>
        <v>0</v>
      </c>
      <c r="D59" s="11">
        <f t="shared" si="12"/>
        <v>14274490</v>
      </c>
      <c r="E59" s="11">
        <f t="shared" si="12"/>
        <v>0</v>
      </c>
      <c r="F59" s="12">
        <f t="shared" si="12"/>
        <v>0</v>
      </c>
      <c r="G59" s="12">
        <f t="shared" si="12"/>
        <v>0</v>
      </c>
      <c r="H59" s="12">
        <f t="shared" si="12"/>
        <v>0</v>
      </c>
      <c r="I59" s="12">
        <f t="shared" si="12"/>
        <v>63930.01</v>
      </c>
      <c r="J59" s="12">
        <f t="shared" si="12"/>
        <v>0</v>
      </c>
      <c r="K59" s="13">
        <f>K60+K61</f>
        <v>0</v>
      </c>
      <c r="L59" s="12">
        <f t="shared" ref="L59:Q59" si="13">SUM(L60:L68)</f>
        <v>0</v>
      </c>
      <c r="M59" s="12">
        <f t="shared" si="13"/>
        <v>0</v>
      </c>
      <c r="N59" s="12">
        <f t="shared" si="13"/>
        <v>0</v>
      </c>
      <c r="O59" s="12">
        <f t="shared" si="13"/>
        <v>0</v>
      </c>
      <c r="P59" s="12">
        <f t="shared" si="13"/>
        <v>0</v>
      </c>
      <c r="Q59" s="12">
        <f t="shared" si="13"/>
        <v>8095940</v>
      </c>
      <c r="R59" s="12">
        <f t="shared" ref="R59" si="14">SUM(R60:R68)</f>
        <v>994967.15</v>
      </c>
      <c r="S59" s="13">
        <f>SUM(F59:R59)</f>
        <v>9154837.1600000001</v>
      </c>
    </row>
    <row r="60" spans="2:19" ht="15.6" customHeight="1" x14ac:dyDescent="0.3">
      <c r="B60" s="14" t="s">
        <v>62</v>
      </c>
      <c r="C60" s="15">
        <v>0</v>
      </c>
      <c r="D60" s="15">
        <v>5710990</v>
      </c>
      <c r="E60" s="15">
        <v>0</v>
      </c>
      <c r="F60" s="16"/>
      <c r="G60" s="16"/>
      <c r="H60" s="16"/>
      <c r="I60" s="16">
        <v>63930.01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6">
        <v>976568</v>
      </c>
      <c r="S60" s="17"/>
    </row>
    <row r="61" spans="2:19" ht="15.6" customHeight="1" x14ac:dyDescent="0.3">
      <c r="B61" s="14" t="s">
        <v>63</v>
      </c>
      <c r="C61" s="15">
        <v>0</v>
      </c>
      <c r="D61" s="15">
        <v>195000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6">
        <v>0</v>
      </c>
      <c r="S61" s="17"/>
    </row>
    <row r="62" spans="2:19" ht="15.6" customHeight="1" x14ac:dyDescent="0.3">
      <c r="B62" s="14" t="s">
        <v>64</v>
      </c>
      <c r="C62" s="15">
        <v>0</v>
      </c>
      <c r="D62" s="15">
        <v>30000</v>
      </c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>
        <v>18399.150000000001</v>
      </c>
      <c r="S62" s="17"/>
    </row>
    <row r="63" spans="2:19" ht="15.6" customHeight="1" x14ac:dyDescent="0.3">
      <c r="B63" s="14" t="s">
        <v>65</v>
      </c>
      <c r="C63" s="15">
        <v>0</v>
      </c>
      <c r="D63" s="15">
        <v>8100000</v>
      </c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8095940</v>
      </c>
      <c r="R63" s="16"/>
      <c r="S63" s="17"/>
    </row>
    <row r="64" spans="2:19" ht="20.25" x14ac:dyDescent="0.3">
      <c r="B64" s="19" t="s">
        <v>66</v>
      </c>
      <c r="C64" s="20">
        <v>0</v>
      </c>
      <c r="D64" s="20">
        <v>198500</v>
      </c>
      <c r="E64" s="20">
        <v>0</v>
      </c>
      <c r="F64" s="21"/>
      <c r="G64" s="21"/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1">
        <v>0</v>
      </c>
      <c r="S64" s="22"/>
    </row>
    <row r="65" spans="2:19" ht="15.6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>
        <v>0</v>
      </c>
      <c r="S65" s="17">
        <f>SUM(E65:J65)</f>
        <v>0</v>
      </c>
    </row>
    <row r="66" spans="2:19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>
        <v>0</v>
      </c>
      <c r="S66" s="17">
        <f>SUM(E66:J66)</f>
        <v>0</v>
      </c>
    </row>
    <row r="67" spans="2:19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>
        <v>0</v>
      </c>
      <c r="S67" s="17">
        <f>SUM(E67:J67)</f>
        <v>0</v>
      </c>
    </row>
    <row r="68" spans="2:19" ht="15.6" customHeight="1" x14ac:dyDescent="0.3">
      <c r="B68" s="14" t="s">
        <v>70</v>
      </c>
      <c r="C68" s="15">
        <v>0</v>
      </c>
      <c r="D68" s="15">
        <v>40000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6">
        <v>0</v>
      </c>
      <c r="S68" s="17">
        <f>SUM(E68:J68)</f>
        <v>0</v>
      </c>
    </row>
    <row r="69" spans="2:19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7"/>
    </row>
    <row r="70" spans="2:19" ht="20.25" x14ac:dyDescent="0.3">
      <c r="B70" s="10" t="s">
        <v>71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S70" si="15">SUM(F71:F74)</f>
        <v>0</v>
      </c>
      <c r="G70" s="12">
        <f t="shared" si="15"/>
        <v>0</v>
      </c>
      <c r="H70" s="12">
        <f t="shared" si="15"/>
        <v>0</v>
      </c>
      <c r="I70" s="12">
        <f t="shared" si="15"/>
        <v>0</v>
      </c>
      <c r="J70" s="12">
        <f t="shared" si="15"/>
        <v>0</v>
      </c>
      <c r="K70" s="13"/>
      <c r="L70" s="12">
        <f t="shared" ref="L70:Q70" si="16">SUM(L71:L74)</f>
        <v>0</v>
      </c>
      <c r="M70" s="12">
        <f t="shared" si="16"/>
        <v>0</v>
      </c>
      <c r="N70" s="12">
        <f t="shared" si="16"/>
        <v>0</v>
      </c>
      <c r="O70" s="12">
        <f t="shared" si="16"/>
        <v>0</v>
      </c>
      <c r="P70" s="12">
        <f t="shared" si="16"/>
        <v>0</v>
      </c>
      <c r="Q70" s="12">
        <f t="shared" si="16"/>
        <v>0</v>
      </c>
      <c r="R70" s="12">
        <f t="shared" ref="R70" si="17">SUM(R71:R74)</f>
        <v>0</v>
      </c>
      <c r="S70" s="13">
        <f t="shared" si="15"/>
        <v>0</v>
      </c>
    </row>
    <row r="71" spans="2:19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7"/>
    </row>
    <row r="72" spans="2:19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7"/>
    </row>
    <row r="73" spans="2:19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7"/>
    </row>
    <row r="74" spans="2:19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7"/>
    </row>
    <row r="75" spans="2:19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7"/>
    </row>
    <row r="76" spans="2:19" ht="20.25" x14ac:dyDescent="0.3">
      <c r="B76" s="10" t="s">
        <v>76</v>
      </c>
      <c r="C76" s="11">
        <f t="shared" ref="C76:J76" si="18">SUM(C77:C78)</f>
        <v>0</v>
      </c>
      <c r="D76" s="11">
        <f t="shared" si="18"/>
        <v>0</v>
      </c>
      <c r="E76" s="11">
        <f t="shared" si="18"/>
        <v>0</v>
      </c>
      <c r="F76" s="12">
        <f t="shared" si="18"/>
        <v>0</v>
      </c>
      <c r="G76" s="12">
        <f t="shared" si="18"/>
        <v>0</v>
      </c>
      <c r="H76" s="12">
        <f t="shared" si="18"/>
        <v>0</v>
      </c>
      <c r="I76" s="12">
        <f t="shared" si="18"/>
        <v>0</v>
      </c>
      <c r="J76" s="12">
        <f t="shared" si="18"/>
        <v>0</v>
      </c>
      <c r="K76" s="13"/>
      <c r="L76" s="12">
        <f t="shared" ref="L76:S76" si="19">SUM(L77:L78)</f>
        <v>0</v>
      </c>
      <c r="M76" s="12">
        <f t="shared" si="19"/>
        <v>0</v>
      </c>
      <c r="N76" s="12">
        <f t="shared" si="19"/>
        <v>0</v>
      </c>
      <c r="O76" s="12">
        <f t="shared" si="19"/>
        <v>0</v>
      </c>
      <c r="P76" s="12">
        <f t="shared" si="19"/>
        <v>0</v>
      </c>
      <c r="Q76" s="12">
        <f t="shared" si="19"/>
        <v>0</v>
      </c>
      <c r="R76" s="12">
        <f t="shared" ref="R76" si="20">SUM(R77:R78)</f>
        <v>0</v>
      </c>
      <c r="S76" s="13">
        <f t="shared" si="19"/>
        <v>0</v>
      </c>
    </row>
    <row r="77" spans="2:19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7"/>
    </row>
    <row r="78" spans="2:19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7"/>
    </row>
    <row r="79" spans="2:19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7"/>
    </row>
    <row r="80" spans="2:19" ht="20.25" x14ac:dyDescent="0.3">
      <c r="B80" s="10" t="s">
        <v>79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S80" si="21">SUM(F81:F83)</f>
        <v>0</v>
      </c>
      <c r="G80" s="12">
        <f t="shared" si="21"/>
        <v>0</v>
      </c>
      <c r="H80" s="12">
        <f t="shared" si="21"/>
        <v>0</v>
      </c>
      <c r="I80" s="12">
        <f t="shared" si="21"/>
        <v>0</v>
      </c>
      <c r="J80" s="12">
        <f t="shared" si="21"/>
        <v>0</v>
      </c>
      <c r="K80" s="13"/>
      <c r="L80" s="12">
        <f t="shared" ref="L80:Q80" si="22">SUM(L81:L83)</f>
        <v>0</v>
      </c>
      <c r="M80" s="12">
        <f t="shared" si="22"/>
        <v>0</v>
      </c>
      <c r="N80" s="12">
        <f t="shared" si="22"/>
        <v>0</v>
      </c>
      <c r="O80" s="12">
        <f t="shared" si="22"/>
        <v>0</v>
      </c>
      <c r="P80" s="12">
        <f t="shared" si="22"/>
        <v>0</v>
      </c>
      <c r="Q80" s="12">
        <f t="shared" si="22"/>
        <v>0</v>
      </c>
      <c r="R80" s="12">
        <f t="shared" ref="R80" si="23">SUM(R81:R83)</f>
        <v>0</v>
      </c>
      <c r="S80" s="13">
        <f t="shared" si="21"/>
        <v>0</v>
      </c>
    </row>
    <row r="81" spans="2:19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7"/>
    </row>
    <row r="82" spans="2:19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7"/>
    </row>
    <row r="83" spans="2:19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7"/>
    </row>
    <row r="84" spans="2:19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7"/>
    </row>
    <row r="85" spans="2:19" s="25" customFormat="1" ht="20.25" x14ac:dyDescent="0.3">
      <c r="B85" s="23" t="s">
        <v>83</v>
      </c>
      <c r="C85" s="11">
        <f t="shared" ref="C85:I85" si="24">+C12+C19+C30+C41+C50+C59+C70+C76+C80</f>
        <v>563854610</v>
      </c>
      <c r="D85" s="11">
        <f t="shared" si="24"/>
        <v>617060996.5</v>
      </c>
      <c r="E85" s="11">
        <f t="shared" si="24"/>
        <v>32763928.640000001</v>
      </c>
      <c r="F85" s="11">
        <f t="shared" si="24"/>
        <v>33205275.879999999</v>
      </c>
      <c r="G85" s="11">
        <f t="shared" si="24"/>
        <v>38913006.759999998</v>
      </c>
      <c r="H85" s="11">
        <f t="shared" si="24"/>
        <v>57530255.859999999</v>
      </c>
      <c r="I85" s="11">
        <f t="shared" si="24"/>
        <v>36934293.089999996</v>
      </c>
      <c r="J85" s="11">
        <f>J59+J41+J30+J19+J12</f>
        <v>0</v>
      </c>
      <c r="K85" s="24">
        <f>K12+K19+K30+K41+K59</f>
        <v>0</v>
      </c>
      <c r="L85" s="11">
        <f t="shared" ref="L85:Q85" si="25">+L12+L19+L30+L41+L50+L59+L70+L76+L80</f>
        <v>0</v>
      </c>
      <c r="M85" s="11">
        <f t="shared" si="25"/>
        <v>35024382.520000003</v>
      </c>
      <c r="N85" s="11">
        <f t="shared" si="25"/>
        <v>36968296.219999999</v>
      </c>
      <c r="O85" s="11">
        <f t="shared" si="25"/>
        <v>41137661.050000004</v>
      </c>
      <c r="P85" s="11">
        <f t="shared" si="25"/>
        <v>36833199.960000001</v>
      </c>
      <c r="Q85" s="11">
        <f t="shared" si="25"/>
        <v>78971163.909999996</v>
      </c>
      <c r="R85" s="11">
        <f t="shared" ref="R85" si="26">+R12+R19+R30+R41+R50+R59+R70+R76+R80</f>
        <v>70178464.599999994</v>
      </c>
      <c r="S85" s="24">
        <f>SUM(S12:S84)</f>
        <v>498459928.48999995</v>
      </c>
    </row>
    <row r="86" spans="2:19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15"/>
      <c r="S86" s="27"/>
    </row>
    <row r="87" spans="2:19" s="25" customFormat="1" ht="20.25" x14ac:dyDescent="0.3">
      <c r="B87" s="28" t="s">
        <v>84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8"/>
      <c r="S87" s="29"/>
    </row>
    <row r="88" spans="2:19" s="25" customFormat="1" ht="20.25" x14ac:dyDescent="0.3">
      <c r="B88" s="23" t="s">
        <v>85</v>
      </c>
      <c r="C88" s="11">
        <f t="shared" ref="C88:J88" si="27">SUM(C89:C90)</f>
        <v>0</v>
      </c>
      <c r="D88" s="11">
        <f t="shared" si="27"/>
        <v>0</v>
      </c>
      <c r="E88" s="11">
        <f t="shared" si="27"/>
        <v>0</v>
      </c>
      <c r="F88" s="11">
        <f t="shared" si="27"/>
        <v>0</v>
      </c>
      <c r="G88" s="11">
        <f t="shared" si="27"/>
        <v>0</v>
      </c>
      <c r="H88" s="11">
        <f t="shared" si="27"/>
        <v>0</v>
      </c>
      <c r="I88" s="11">
        <f t="shared" si="27"/>
        <v>0</v>
      </c>
      <c r="J88" s="11">
        <f t="shared" si="27"/>
        <v>0</v>
      </c>
      <c r="K88" s="24"/>
      <c r="L88" s="11">
        <f t="shared" ref="L88:S88" si="28">SUM(L89:L90)</f>
        <v>0</v>
      </c>
      <c r="M88" s="11">
        <f t="shared" si="28"/>
        <v>0</v>
      </c>
      <c r="N88" s="11">
        <f t="shared" si="28"/>
        <v>0</v>
      </c>
      <c r="O88" s="11">
        <f t="shared" si="28"/>
        <v>0</v>
      </c>
      <c r="P88" s="11">
        <f t="shared" si="28"/>
        <v>0</v>
      </c>
      <c r="Q88" s="11">
        <f t="shared" si="28"/>
        <v>0</v>
      </c>
      <c r="R88" s="11">
        <f t="shared" ref="R88" si="29">SUM(R89:R90)</f>
        <v>0</v>
      </c>
      <c r="S88" s="24">
        <f t="shared" si="28"/>
        <v>0</v>
      </c>
    </row>
    <row r="89" spans="2:19" s="25" customFormat="1" ht="20.25" x14ac:dyDescent="0.3">
      <c r="B89" s="26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15"/>
      <c r="S89" s="27"/>
    </row>
    <row r="90" spans="2:19" s="25" customFormat="1" ht="20.25" x14ac:dyDescent="0.3">
      <c r="B90" s="26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15"/>
      <c r="S90" s="27"/>
    </row>
    <row r="91" spans="2:19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15"/>
      <c r="S91" s="27"/>
    </row>
    <row r="92" spans="2:19" s="25" customFormat="1" ht="20.25" x14ac:dyDescent="0.3">
      <c r="B92" s="23" t="s">
        <v>88</v>
      </c>
      <c r="C92" s="11">
        <f t="shared" ref="C92:J92" si="30">SUM(C93:C94)</f>
        <v>0</v>
      </c>
      <c r="D92" s="11">
        <f t="shared" si="30"/>
        <v>0</v>
      </c>
      <c r="E92" s="11">
        <f t="shared" si="30"/>
        <v>0</v>
      </c>
      <c r="F92" s="11">
        <f t="shared" si="30"/>
        <v>0</v>
      </c>
      <c r="G92" s="11">
        <f t="shared" si="30"/>
        <v>0</v>
      </c>
      <c r="H92" s="11">
        <f t="shared" si="30"/>
        <v>0</v>
      </c>
      <c r="I92" s="11">
        <f t="shared" si="30"/>
        <v>0</v>
      </c>
      <c r="J92" s="11">
        <f t="shared" si="30"/>
        <v>0</v>
      </c>
      <c r="K92" s="24"/>
      <c r="L92" s="11">
        <v>0</v>
      </c>
      <c r="M92" s="11">
        <f t="shared" ref="M92:S92" si="31">SUM(M93:M94)</f>
        <v>0</v>
      </c>
      <c r="N92" s="11">
        <f t="shared" si="31"/>
        <v>0</v>
      </c>
      <c r="O92" s="11">
        <f t="shared" si="31"/>
        <v>0</v>
      </c>
      <c r="P92" s="11">
        <f t="shared" si="31"/>
        <v>0</v>
      </c>
      <c r="Q92" s="11">
        <f t="shared" si="31"/>
        <v>0</v>
      </c>
      <c r="R92" s="11">
        <f t="shared" ref="R92" si="32">SUM(R93:R94)</f>
        <v>0</v>
      </c>
      <c r="S92" s="24">
        <f t="shared" si="31"/>
        <v>0</v>
      </c>
    </row>
    <row r="93" spans="2:19" s="25" customFormat="1" ht="20.25" x14ac:dyDescent="0.3">
      <c r="B93" s="26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15"/>
      <c r="S93" s="27"/>
    </row>
    <row r="94" spans="2:19" s="25" customFormat="1" ht="20.25" x14ac:dyDescent="0.3">
      <c r="B94" s="26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15"/>
      <c r="S94" s="27"/>
    </row>
    <row r="95" spans="2:19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15"/>
      <c r="S95" s="27"/>
    </row>
    <row r="96" spans="2:19" s="25" customFormat="1" ht="20.25" x14ac:dyDescent="0.3">
      <c r="B96" s="23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S96" si="33">SUM(F97)</f>
        <v>0</v>
      </c>
      <c r="G96" s="11">
        <f t="shared" si="33"/>
        <v>0</v>
      </c>
      <c r="H96" s="11">
        <f t="shared" si="33"/>
        <v>0</v>
      </c>
      <c r="I96" s="11">
        <f t="shared" si="33"/>
        <v>0</v>
      </c>
      <c r="J96" s="11">
        <f t="shared" si="33"/>
        <v>0</v>
      </c>
      <c r="K96" s="24"/>
      <c r="L96" s="11">
        <f t="shared" si="33"/>
        <v>0</v>
      </c>
      <c r="M96" s="11">
        <f t="shared" si="33"/>
        <v>0</v>
      </c>
      <c r="N96" s="11">
        <f t="shared" si="33"/>
        <v>0</v>
      </c>
      <c r="O96" s="11">
        <f t="shared" si="33"/>
        <v>0</v>
      </c>
      <c r="P96" s="11">
        <f t="shared" si="33"/>
        <v>0</v>
      </c>
      <c r="Q96" s="11">
        <f t="shared" si="33"/>
        <v>0</v>
      </c>
      <c r="R96" s="11">
        <f t="shared" si="33"/>
        <v>0</v>
      </c>
      <c r="S96" s="24">
        <f t="shared" si="33"/>
        <v>0</v>
      </c>
    </row>
    <row r="97" spans="2:19" s="25" customFormat="1" ht="20.25" x14ac:dyDescent="0.3">
      <c r="B97" s="26" t="s">
        <v>92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15"/>
      <c r="S97" s="27"/>
    </row>
    <row r="98" spans="2:19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15"/>
      <c r="S98" s="27"/>
    </row>
    <row r="99" spans="2:19" s="25" customFormat="1" ht="15.6" customHeight="1" x14ac:dyDescent="0.3">
      <c r="B99" s="23" t="s">
        <v>93</v>
      </c>
      <c r="C99" s="11">
        <f t="shared" ref="C99:J99" si="34">+C88+C92+C96</f>
        <v>0</v>
      </c>
      <c r="D99" s="11">
        <f t="shared" si="34"/>
        <v>0</v>
      </c>
      <c r="E99" s="11">
        <f t="shared" si="34"/>
        <v>0</v>
      </c>
      <c r="F99" s="11">
        <f t="shared" si="34"/>
        <v>0</v>
      </c>
      <c r="G99" s="11">
        <f t="shared" si="34"/>
        <v>0</v>
      </c>
      <c r="H99" s="11">
        <f t="shared" si="34"/>
        <v>0</v>
      </c>
      <c r="I99" s="11">
        <f t="shared" si="34"/>
        <v>0</v>
      </c>
      <c r="J99" s="11">
        <f t="shared" si="34"/>
        <v>0</v>
      </c>
      <c r="K99" s="24"/>
      <c r="L99" s="11">
        <f t="shared" ref="L99:S99" si="35">+L88+L92+L96</f>
        <v>0</v>
      </c>
      <c r="M99" s="11">
        <f t="shared" si="35"/>
        <v>0</v>
      </c>
      <c r="N99" s="11">
        <f t="shared" si="35"/>
        <v>0</v>
      </c>
      <c r="O99" s="11">
        <f t="shared" si="35"/>
        <v>0</v>
      </c>
      <c r="P99" s="11">
        <f t="shared" si="35"/>
        <v>0</v>
      </c>
      <c r="Q99" s="11">
        <f t="shared" si="35"/>
        <v>0</v>
      </c>
      <c r="R99" s="11">
        <f t="shared" ref="R99" si="36">+R88+R92+R96</f>
        <v>0</v>
      </c>
      <c r="S99" s="24">
        <f t="shared" si="35"/>
        <v>0</v>
      </c>
    </row>
    <row r="100" spans="2:19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15"/>
      <c r="S100" s="27"/>
    </row>
    <row r="101" spans="2:19" ht="20.25" customHeight="1" x14ac:dyDescent="0.3">
      <c r="B101" s="54" t="s">
        <v>94</v>
      </c>
      <c r="C101" s="55">
        <f t="shared" ref="C101:J101" si="37">+C85+C99</f>
        <v>563854610</v>
      </c>
      <c r="D101" s="55">
        <f t="shared" si="37"/>
        <v>617060996.5</v>
      </c>
      <c r="E101" s="55">
        <f t="shared" si="37"/>
        <v>32763928.640000001</v>
      </c>
      <c r="F101" s="55">
        <f t="shared" si="37"/>
        <v>33205275.879999999</v>
      </c>
      <c r="G101" s="55">
        <f t="shared" si="37"/>
        <v>38913006.759999998</v>
      </c>
      <c r="H101" s="55">
        <f t="shared" si="37"/>
        <v>57530255.859999999</v>
      </c>
      <c r="I101" s="55">
        <f t="shared" si="37"/>
        <v>36934293.089999996</v>
      </c>
      <c r="J101" s="55">
        <f t="shared" si="37"/>
        <v>0</v>
      </c>
      <c r="K101" s="56">
        <f>SUM(K85:K100)</f>
        <v>0</v>
      </c>
      <c r="L101" s="55">
        <f t="shared" ref="L101:S101" si="38">+L85+L99</f>
        <v>0</v>
      </c>
      <c r="M101" s="55">
        <f t="shared" si="38"/>
        <v>35024382.520000003</v>
      </c>
      <c r="N101" s="55">
        <f t="shared" si="38"/>
        <v>36968296.219999999</v>
      </c>
      <c r="O101" s="55">
        <f t="shared" si="38"/>
        <v>41137661.050000004</v>
      </c>
      <c r="P101" s="55">
        <f t="shared" si="38"/>
        <v>36833199.960000001</v>
      </c>
      <c r="Q101" s="55">
        <f t="shared" si="38"/>
        <v>78971163.909999996</v>
      </c>
      <c r="R101" s="55">
        <f t="shared" ref="R101" si="39">+R85+R99</f>
        <v>70178464.599999994</v>
      </c>
      <c r="S101" s="56">
        <f t="shared" si="38"/>
        <v>498459928.48999995</v>
      </c>
    </row>
    <row r="102" spans="2:19" ht="12" customHeight="1" thickBot="1" x14ac:dyDescent="0.3">
      <c r="B102" s="30" t="s">
        <v>95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2:19" ht="39.75" customHeight="1" thickBot="1" x14ac:dyDescent="0.3">
      <c r="B103" s="62" t="s">
        <v>100</v>
      </c>
      <c r="C103" s="63"/>
      <c r="D103" s="6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>
        <f>+R101-70178464.6</f>
        <v>0</v>
      </c>
      <c r="S103" s="31"/>
    </row>
    <row r="104" spans="2:19" ht="42.75" customHeight="1" thickBot="1" x14ac:dyDescent="0.4">
      <c r="B104" s="78" t="s">
        <v>101</v>
      </c>
      <c r="C104" s="79"/>
      <c r="D104" s="59"/>
      <c r="E104" s="31"/>
      <c r="F104" s="76" t="s">
        <v>108</v>
      </c>
      <c r="G104" s="76"/>
      <c r="H104" s="76"/>
      <c r="I104" s="31"/>
      <c r="J104" s="76" t="s">
        <v>99</v>
      </c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62.25" customHeight="1" thickBot="1" x14ac:dyDescent="0.4">
      <c r="B105" s="74" t="s">
        <v>102</v>
      </c>
      <c r="C105" s="75"/>
      <c r="D105" s="33"/>
      <c r="E105" s="31"/>
      <c r="F105" s="77" t="s">
        <v>109</v>
      </c>
      <c r="G105" s="77"/>
      <c r="H105" s="77"/>
      <c r="I105" s="31"/>
      <c r="J105" s="77" t="s">
        <v>107</v>
      </c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2:19" ht="27" customHeight="1" x14ac:dyDescent="0.25">
      <c r="B106" s="58" t="s">
        <v>103</v>
      </c>
      <c r="C106" s="34"/>
      <c r="D106" s="33"/>
      <c r="E106" s="31"/>
      <c r="I106" s="31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2:19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2:19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2:19" ht="13.5" hidden="1" customHeight="1" x14ac:dyDescent="0.25">
      <c r="F109" s="36" t="s">
        <v>96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2:19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2:19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2:19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2:19" ht="15" customHeight="1" x14ac:dyDescent="0.25">
      <c r="B113" s="38" t="s">
        <v>97</v>
      </c>
      <c r="C113" s="38"/>
      <c r="D113" s="38"/>
      <c r="E113" s="37"/>
      <c r="F113" s="37"/>
      <c r="G113" s="36"/>
      <c r="H113" s="36"/>
      <c r="I113" s="36"/>
      <c r="J113" s="37" t="s">
        <v>98</v>
      </c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2:19" ht="15" customHeight="1" x14ac:dyDescent="0.25">
      <c r="B114" s="38"/>
      <c r="C114" s="38"/>
      <c r="D114" s="38"/>
      <c r="H114" s="36"/>
      <c r="I114" s="36"/>
    </row>
    <row r="115" spans="2:19" ht="15.6" customHeight="1" x14ac:dyDescent="0.25">
      <c r="B115" s="38"/>
      <c r="C115" s="38"/>
      <c r="D115" s="38"/>
      <c r="H115" s="36"/>
      <c r="I115" s="36"/>
    </row>
    <row r="116" spans="2:19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9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2:19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2:19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2:19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2:19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2:19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2:19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2:19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2:19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2:19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2:19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2:19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2:19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2:19" ht="15.6" customHeight="1" x14ac:dyDescent="0.25">
      <c r="B130" s="38"/>
      <c r="C130" s="38"/>
      <c r="D130" s="38"/>
      <c r="E130" s="36"/>
      <c r="F130" s="36"/>
      <c r="G130" s="50"/>
      <c r="H130" s="50"/>
      <c r="I130" s="73"/>
      <c r="J130" s="73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2:19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2:19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2:19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2:19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2:19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2:19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2:19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2:19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2:19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2:19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2:19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2:19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2:19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2:19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2:19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2:19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2:19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2:19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2:19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2:19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2:19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2:19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2:19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2:19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2:19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2:19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2:19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2:19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2:19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2:19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2:19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2:19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2:19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2:19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2:19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2:19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2:19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2:19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2:19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2:19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2:19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2:19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2:19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2:19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2:19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2:19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2:19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2:19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2:19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2:19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2:19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2:19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2:19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2:19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2:19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2:19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2:19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2:19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2:19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2:19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2:19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2:19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2:19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2:19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2:19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2:19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2:19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2:19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2:19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2:19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</row>
    <row r="202" spans="2:19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</row>
    <row r="203" spans="2:19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</row>
    <row r="204" spans="2:19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</row>
    <row r="205" spans="2:19" ht="15.6" customHeight="1" x14ac:dyDescent="0.25"/>
    <row r="206" spans="2:19" ht="15.6" customHeight="1" x14ac:dyDescent="0.25"/>
    <row r="207" spans="2:19" ht="15.6" customHeight="1" x14ac:dyDescent="0.25"/>
    <row r="208" spans="2:19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S104"/>
    <mergeCell ref="F105:H105"/>
    <mergeCell ref="J105:S105"/>
    <mergeCell ref="J106:S106"/>
    <mergeCell ref="B104:C104"/>
    <mergeCell ref="A2:S2"/>
    <mergeCell ref="A3:S3"/>
    <mergeCell ref="A4:S4"/>
    <mergeCell ref="A5:S5"/>
    <mergeCell ref="A6:S6"/>
    <mergeCell ref="B103:C103"/>
    <mergeCell ref="A7:S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2023-12-04T15:25:05Z</cp:lastPrinted>
  <dcterms:created xsi:type="dcterms:W3CDTF">2021-11-08T14:46:14Z</dcterms:created>
  <dcterms:modified xsi:type="dcterms:W3CDTF">2023-12-04T15:42:26Z</dcterms:modified>
</cp:coreProperties>
</file>