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8800" windowHeight="120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1" l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<sst xmlns="http://schemas.openxmlformats.org/spreadsheetml/2006/main" count="115" uniqueCount="114">
  <si>
    <t>MINISTERIO DE HACIENDA</t>
  </si>
  <si>
    <t>DIRECCION GENERAL DE JUBILACIONES Y PENSIONES A CARGO DEL ESTADO</t>
  </si>
  <si>
    <t>DIRECCION ADMINISTRATIVA Y FINANCIERA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</si>
  <si>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</si>
  <si>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</si>
  <si>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</si>
  <si>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</si>
  <si>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</si>
  <si>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</si>
  <si>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</si>
  <si>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</si>
  <si>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</si>
  <si>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</si>
  <si>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</si>
  <si>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</si>
  <si>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</si>
  <si>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</si>
  <si>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</si>
  <si>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</si>
  <si>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</si>
  <si>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</si>
  <si>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</si>
  <si>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</si>
  <si>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</si>
  <si>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</si>
  <si>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</si>
  <si>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</si>
  <si>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</si>
  <si>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</si>
  <si>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</si>
  <si>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</si>
  <si>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</si>
  <si>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</si>
  <si>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</si>
  <si>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</si>
  <si>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</si>
  <si>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</si>
  <si>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</si>
  <si>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</si>
  <si>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</si>
  <si>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</si>
  <si>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</si>
  <si>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</si>
  <si>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</si>
  <si>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</si>
  <si>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</si>
  <si>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</si>
  <si>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</si>
  <si>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</si>
  <si>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</si>
  <si>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</si>
  <si>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</si>
  <si>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</si>
  <si>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</si>
  <si>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</si>
  <si>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</si>
  <si>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</si>
  <si>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</si>
  <si>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</si>
  <si>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</si>
  <si>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</si>
  <si>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</si>
  <si>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</si>
  <si>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</si>
  <si>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</si>
  <si>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</si>
  <si>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</si>
  <si>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</si>
  <si>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</si>
  <si>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</si>
  <si>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</si>
  <si>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</si>
  <si>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</si>
  <si>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</si>
  <si>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</si>
  <si>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</si>
  <si>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</si>
  <si>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</si>
  <si>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</si>
  <si>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</si>
  <si>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</si>
  <si>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</si>
  <si>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</si>
  <si>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</si>
  <si>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</si>
  <si>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</si>
  <si>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</si>
  <si>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</si>
  <si>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</si>
  <si>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</si>
  <si>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</si>
  <si>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</si>
  <si>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</si>
  <si>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</si>
  <si>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</si>
  <si>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</si>
  <si>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</si>
  <si>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</si>
  <si>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</si>
  <si>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</si>
  <si>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</si>
  <si>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</t>
  </si>
  <si>
    <t>Preparado por:</t>
  </si>
  <si>
    <t>_</t>
  </si>
  <si>
    <t xml:space="preserve">   </t>
  </si>
  <si>
    <t>Licda.Carmen Adelina Gómez</t>
  </si>
  <si>
    <t>Felix Joel Almonte Inoa</t>
  </si>
  <si>
    <t>Encargada Division Financiera</t>
  </si>
  <si>
    <t>Sub-Director</t>
  </si>
  <si>
    <t>Director Interino Administrativo y Financiero</t>
  </si>
  <si>
    <t>Año 2022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</si>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</sst>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26228</xdr:colOff>
      <xdr:row>2</xdr:row>
      <xdr:rowOff>55216</xdr:rowOff>
    </xdr:from>
    <xdr:to>
      <xdr:col>1</xdr:col>
      <xdr:colOff>2098261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FB11A3D-1210-4783-8E62-EE90C165F0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19" y="524564"/>
          <a:ext cx="2072033" cy="934197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11</xdr:col>
      <xdr:colOff>869674</xdr:colOff>
      <xdr:row>2</xdr:row>
      <xdr:rowOff>32963</xdr:rowOff>
    </xdr:from>
    <xdr:to>
      <xdr:col>17</xdr:col>
      <xdr:colOff>1325217</xdr:colOff>
      <xdr:row>6</xdr:row>
      <xdr:rowOff>3742</xdr:rowOff>
    </xdr:to>
    <xdr:pic>
      <xdr:nvPicPr>
        <xdr:cNvPr id="3" name="8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20320000" y="502311"/>
          <a:ext cx="1490869" cy="1088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topLeftCell="A74" zoomScale="69" zoomScaleNormal="69" workbookViewId="0">
      <selection activeCell="B107" sqref="B107"/>
    </sheetView>
  </sheetViews>
  <sheetFormatPr baseColWidth="10" defaultColWidth="11.42578125" defaultRowHeight="15" x14ac:dyDescent="0.25"/>
  <cols>
    <col min="1" max="1" width="4.28515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21.28515625" customWidth="1"/>
    <col min="11" max="11" width="22.85546875" customWidth="1"/>
    <col min="12" max="12" width="15.42578125" customWidth="1"/>
    <col min="13" max="13" width="16.85546875" hidden="1" customWidth="1"/>
    <col min="14" max="14" width="18.85546875" hidden="1" customWidth="1"/>
    <col min="15" max="15" width="16.5703125" hidden="1" customWidth="1"/>
    <col min="16" max="16" width="14.42578125" hidden="1" customWidth="1"/>
    <col min="17" max="17" width="17.28515625" hidden="1" customWidth="1"/>
    <col min="18" max="18" width="23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1" x14ac:dyDescent="0.3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21" x14ac:dyDescent="0.3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1" x14ac:dyDescent="0.35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26.25" x14ac:dyDescent="0.4">
      <c r="A6" s="66" t="s">
        <v>110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21" x14ac:dyDescent="0.3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2" customHeight="1" thickBot="1" x14ac:dyDescent="0.3"/>
    <row r="9" spans="1:18" ht="15.75" customHeight="1" x14ac:dyDescent="0.25">
      <c r="B9" s="59" t="s">
        <v>5</v>
      </c>
      <c r="C9" s="61" t="s">
        <v>6</v>
      </c>
      <c r="D9" s="61" t="s">
        <v>7</v>
      </c>
      <c r="E9" s="63" t="s">
        <v>8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52"/>
      <c r="R9" s="2"/>
    </row>
    <row r="10" spans="1:18" ht="30.75" customHeight="1" thickBot="1" x14ac:dyDescent="0.3">
      <c r="B10" s="60"/>
      <c r="C10" s="62"/>
      <c r="D10" s="62"/>
      <c r="E10" s="3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5" t="s">
        <v>15</v>
      </c>
      <c r="L10" s="4" t="s">
        <v>16</v>
      </c>
      <c r="M10" s="4" t="s">
        <v>17</v>
      </c>
      <c r="N10" s="4" t="s">
        <v>18</v>
      </c>
      <c r="O10" s="4" t="s">
        <v>19</v>
      </c>
      <c r="P10" s="4" t="s">
        <v>20</v>
      </c>
      <c r="Q10" s="53" t="s">
        <v>20</v>
      </c>
      <c r="R10" s="6" t="s">
        <v>21</v>
      </c>
    </row>
    <row r="11" spans="1:18" ht="15.6" customHeight="1" x14ac:dyDescent="0.25">
      <c r="B11" s="7" t="s">
        <v>22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23</v>
      </c>
      <c r="C12" s="11">
        <f t="shared" ref="C12:J12" si="0">SUM(C13:C17)</f>
        <v>465380511</v>
      </c>
      <c r="D12" s="11">
        <f t="shared" si="0"/>
        <v>465380511</v>
      </c>
      <c r="E12" s="11">
        <f t="shared" si="0"/>
        <v>25800841.93</v>
      </c>
      <c r="F12" s="12">
        <f t="shared" si="0"/>
        <v>28426848.949999999</v>
      </c>
      <c r="G12" s="12">
        <f t="shared" si="0"/>
        <v>27319127.509999998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3">
        <f>K13+K14+K16+K17</f>
        <v>0</v>
      </c>
      <c r="L12" s="12">
        <f t="shared" ref="L12:P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ref="Q12" si="2">SUM(Q13:Q17)</f>
        <v>0</v>
      </c>
      <c r="R12" s="13">
        <f>SUM(E12:P12)</f>
        <v>81546818.389999986</v>
      </c>
    </row>
    <row r="13" spans="1:18" ht="15.6" customHeight="1" x14ac:dyDescent="0.3">
      <c r="B13" s="14" t="s">
        <v>24</v>
      </c>
      <c r="C13" s="15">
        <v>292444501</v>
      </c>
      <c r="D13" s="15">
        <v>292444501</v>
      </c>
      <c r="E13" s="15">
        <v>21589402</v>
      </c>
      <c r="F13" s="16">
        <v>21824902</v>
      </c>
      <c r="G13" s="16">
        <v>21736402</v>
      </c>
      <c r="H13" s="16">
        <v>0</v>
      </c>
      <c r="I13" s="16">
        <v>0</v>
      </c>
      <c r="J13" s="16">
        <v>0</v>
      </c>
      <c r="K13" s="17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>
        <v>0</v>
      </c>
      <c r="R13" s="17"/>
    </row>
    <row r="14" spans="1:18" ht="15.6" customHeight="1" x14ac:dyDescent="0.3">
      <c r="B14" s="14" t="s">
        <v>25</v>
      </c>
      <c r="C14" s="15">
        <v>127803750</v>
      </c>
      <c r="D14" s="15">
        <v>127603750</v>
      </c>
      <c r="E14" s="15">
        <v>941000</v>
      </c>
      <c r="F14" s="16">
        <v>3299000</v>
      </c>
      <c r="G14" s="16">
        <v>2292000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>
        <v>0</v>
      </c>
      <c r="R14" s="17"/>
    </row>
    <row r="15" spans="1:18" ht="15" customHeight="1" x14ac:dyDescent="0.3">
      <c r="B15" s="14" t="s">
        <v>26</v>
      </c>
      <c r="C15" s="15">
        <v>0</v>
      </c>
      <c r="D15" s="15">
        <v>200000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27</v>
      </c>
      <c r="C16" s="15">
        <v>8144080</v>
      </c>
      <c r="D16" s="15">
        <v>8144080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18" ht="15" customHeight="1" x14ac:dyDescent="0.3">
      <c r="B17" s="14" t="s">
        <v>28</v>
      </c>
      <c r="C17" s="15">
        <v>36988180</v>
      </c>
      <c r="D17" s="15">
        <v>36988180</v>
      </c>
      <c r="E17" s="15">
        <v>3270439.93</v>
      </c>
      <c r="F17" s="16">
        <v>3302946.95</v>
      </c>
      <c r="G17" s="16">
        <v>3290725.51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>
        <v>0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29</v>
      </c>
      <c r="C19" s="11">
        <f>SUM(C20:C28)</f>
        <v>20171565</v>
      </c>
      <c r="D19" s="11">
        <f>SUM(D20:D28)</f>
        <v>28494647.699999999</v>
      </c>
      <c r="E19" s="11">
        <f>SUM(E20:E28)</f>
        <v>454270.77</v>
      </c>
      <c r="F19" s="12">
        <f t="shared" ref="F19:J19" si="3">SUM(F20:F28)</f>
        <v>1574212.8900000001</v>
      </c>
      <c r="G19" s="12">
        <f t="shared" si="3"/>
        <v>1634369.0200000003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3">
        <f>K20+K21+K22+K23+K24+K25+K26+K27+K28</f>
        <v>0</v>
      </c>
      <c r="L19" s="12">
        <f t="shared" ref="L19:O19" si="4">SUM(L20:L28)</f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>SUM(P20:P28)</f>
        <v>0</v>
      </c>
      <c r="Q19" s="12">
        <f t="shared" ref="Q19" si="5">SUM(Q20:Q28)</f>
        <v>0</v>
      </c>
      <c r="R19" s="13">
        <f>SUM(E19:P19)</f>
        <v>3662852.6800000006</v>
      </c>
    </row>
    <row r="20" spans="2:18" ht="15.6" customHeight="1" x14ac:dyDescent="0.3">
      <c r="B20" s="14" t="s">
        <v>30</v>
      </c>
      <c r="C20" s="15">
        <v>8038645</v>
      </c>
      <c r="D20" s="15">
        <v>9453645</v>
      </c>
      <c r="E20" s="15">
        <v>99798.33</v>
      </c>
      <c r="F20" s="57">
        <v>1202453.51</v>
      </c>
      <c r="G20" s="16">
        <v>702818.37</v>
      </c>
      <c r="H20" s="18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>
        <v>0</v>
      </c>
      <c r="R20" s="17"/>
    </row>
    <row r="21" spans="2:18" ht="20.25" customHeight="1" x14ac:dyDescent="0.3">
      <c r="B21" s="14" t="s">
        <v>31</v>
      </c>
      <c r="C21" s="15">
        <v>0</v>
      </c>
      <c r="D21" s="15">
        <v>2502301</v>
      </c>
      <c r="E21" s="15">
        <v>0</v>
      </c>
      <c r="F21" s="16">
        <v>0</v>
      </c>
      <c r="G21" s="16">
        <v>195305.79</v>
      </c>
      <c r="H21" s="16">
        <v>0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>
        <v>0</v>
      </c>
      <c r="R21" s="17"/>
    </row>
    <row r="22" spans="2:18" ht="15.6" customHeight="1" x14ac:dyDescent="0.3">
      <c r="B22" s="14" t="s">
        <v>32</v>
      </c>
      <c r="C22" s="15">
        <v>1500000</v>
      </c>
      <c r="D22" s="15">
        <v>1500000</v>
      </c>
      <c r="E22" s="15">
        <v>34100</v>
      </c>
      <c r="F22" s="16">
        <v>84250</v>
      </c>
      <c r="G22" s="16">
        <v>79950</v>
      </c>
      <c r="H22" s="16">
        <v>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>
        <v>0</v>
      </c>
      <c r="R22" s="17"/>
    </row>
    <row r="23" spans="2:18" ht="15.6" customHeight="1" x14ac:dyDescent="0.3">
      <c r="B23" s="14" t="s">
        <v>33</v>
      </c>
      <c r="C23" s="15">
        <v>0</v>
      </c>
      <c r="D23" s="15">
        <v>52431.7</v>
      </c>
      <c r="E23" s="15">
        <v>0</v>
      </c>
      <c r="F23" s="16">
        <v>0</v>
      </c>
      <c r="G23" s="16">
        <v>0</v>
      </c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18" ht="15.6" customHeight="1" x14ac:dyDescent="0.3">
      <c r="B24" s="14" t="s">
        <v>34</v>
      </c>
      <c r="C24" s="15">
        <v>1710120</v>
      </c>
      <c r="D24" s="15">
        <v>2480120</v>
      </c>
      <c r="E24" s="15">
        <v>0</v>
      </c>
      <c r="F24" s="16">
        <v>0</v>
      </c>
      <c r="G24" s="16">
        <v>150497.20000000001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>
        <v>0</v>
      </c>
      <c r="R24" s="17"/>
    </row>
    <row r="25" spans="2:18" ht="15.6" customHeight="1" x14ac:dyDescent="0.3">
      <c r="B25" s="14" t="s">
        <v>35</v>
      </c>
      <c r="C25" s="15">
        <v>2520000</v>
      </c>
      <c r="D25" s="15">
        <v>3222000</v>
      </c>
      <c r="E25" s="15">
        <v>288072.44</v>
      </c>
      <c r="F25" s="16">
        <v>254109.38</v>
      </c>
      <c r="G25" s="16">
        <v>291638.81</v>
      </c>
      <c r="H25" s="18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>
        <v>0</v>
      </c>
      <c r="R25" s="17"/>
    </row>
    <row r="26" spans="2:18" ht="15.6" customHeight="1" x14ac:dyDescent="0.3">
      <c r="B26" s="14" t="s">
        <v>36</v>
      </c>
      <c r="C26" s="15">
        <v>0</v>
      </c>
      <c r="D26" s="15">
        <v>590000</v>
      </c>
      <c r="E26" s="15">
        <v>0</v>
      </c>
      <c r="F26" s="16">
        <v>0</v>
      </c>
      <c r="G26" s="16">
        <v>22420</v>
      </c>
      <c r="H26" s="16">
        <v>0</v>
      </c>
      <c r="I26" s="16">
        <v>0</v>
      </c>
      <c r="J26" s="16"/>
      <c r="K26" s="17">
        <v>0</v>
      </c>
      <c r="L26" s="16">
        <v>0</v>
      </c>
      <c r="M26" s="16">
        <v>0</v>
      </c>
      <c r="N26" s="16">
        <v>0</v>
      </c>
      <c r="O26" s="16"/>
      <c r="P26" s="16"/>
      <c r="Q26" s="16">
        <v>0</v>
      </c>
      <c r="R26" s="17"/>
    </row>
    <row r="27" spans="2:18" ht="15.6" customHeight="1" x14ac:dyDescent="0.3">
      <c r="B27" s="14" t="s">
        <v>37</v>
      </c>
      <c r="C27" s="15">
        <v>402800</v>
      </c>
      <c r="D27" s="15">
        <v>2694150</v>
      </c>
      <c r="E27" s="15">
        <v>32300</v>
      </c>
      <c r="F27" s="16">
        <v>33400</v>
      </c>
      <c r="G27" s="16">
        <v>38100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>
        <v>0</v>
      </c>
      <c r="R27" s="17"/>
    </row>
    <row r="28" spans="2:18" ht="15.6" customHeight="1" x14ac:dyDescent="0.3">
      <c r="B28" s="14" t="s">
        <v>38</v>
      </c>
      <c r="C28" s="15">
        <v>6000000</v>
      </c>
      <c r="D28" s="15">
        <v>6000000</v>
      </c>
      <c r="E28" s="15">
        <v>0</v>
      </c>
      <c r="F28" s="16">
        <v>0</v>
      </c>
      <c r="G28" s="16">
        <v>153638.85</v>
      </c>
      <c r="H28" s="16">
        <v>0</v>
      </c>
      <c r="I28" s="16">
        <v>0</v>
      </c>
      <c r="J28" s="16">
        <v>0</v>
      </c>
      <c r="K28" s="17"/>
      <c r="L28" s="16">
        <v>0</v>
      </c>
      <c r="M28" s="16">
        <v>0</v>
      </c>
      <c r="N28" s="16">
        <v>0</v>
      </c>
      <c r="O28" s="16">
        <v>0</v>
      </c>
      <c r="P28" s="16"/>
      <c r="Q28" s="16">
        <v>0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39</v>
      </c>
      <c r="C30" s="11">
        <f>SUM(C31:C39)</f>
        <v>38400632</v>
      </c>
      <c r="D30" s="11">
        <f>SUM(D31:D39)</f>
        <v>28224412.799999997</v>
      </c>
      <c r="E30" s="11">
        <f>SUM(E31:E39)</f>
        <v>443440</v>
      </c>
      <c r="F30" s="12">
        <f>F31+F32+F33+F34+F35+F36+F37+F38+F39</f>
        <v>584314.67999999993</v>
      </c>
      <c r="G30" s="12">
        <f t="shared" ref="G30" si="6">SUM(G31:G39)</f>
        <v>494740</v>
      </c>
      <c r="H30" s="12">
        <f>SUM(H31:H39)</f>
        <v>0</v>
      </c>
      <c r="I30" s="12">
        <f t="shared" ref="I30:J30" si="7">SUM(I31:I39)</f>
        <v>0</v>
      </c>
      <c r="J30" s="12">
        <f t="shared" si="7"/>
        <v>0</v>
      </c>
      <c r="K30" s="13">
        <f>K31+K32+K33+K34+K35+K36+K37+K38+K39</f>
        <v>0</v>
      </c>
      <c r="L30" s="12">
        <f t="shared" ref="L30:O30" si="8">SUM(L31:L39)</f>
        <v>0</v>
      </c>
      <c r="M30" s="12">
        <f t="shared" si="8"/>
        <v>0</v>
      </c>
      <c r="N30" s="12">
        <f t="shared" si="8"/>
        <v>0</v>
      </c>
      <c r="O30" s="12">
        <f t="shared" si="8"/>
        <v>0</v>
      </c>
      <c r="P30" s="12">
        <f>SUM(P31:P39)</f>
        <v>0</v>
      </c>
      <c r="Q30" s="12">
        <f t="shared" ref="Q30" si="9">SUM(Q31:Q39)</f>
        <v>0</v>
      </c>
      <c r="R30" s="13">
        <f>SUM(E30:P30)</f>
        <v>1522494.68</v>
      </c>
    </row>
    <row r="31" spans="2:18" ht="15.6" customHeight="1" x14ac:dyDescent="0.3">
      <c r="B31" s="14" t="s">
        <v>40</v>
      </c>
      <c r="C31" s="15">
        <v>20000</v>
      </c>
      <c r="D31" s="15">
        <v>1923720</v>
      </c>
      <c r="E31" s="15">
        <v>0</v>
      </c>
      <c r="F31" s="16">
        <v>0</v>
      </c>
      <c r="G31" s="16">
        <v>32100</v>
      </c>
      <c r="H31" s="16">
        <v>0</v>
      </c>
      <c r="I31" s="16">
        <v>0</v>
      </c>
      <c r="J31" s="16">
        <v>0</v>
      </c>
      <c r="K31" s="17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>
        <v>0</v>
      </c>
      <c r="R31" s="17"/>
    </row>
    <row r="32" spans="2:18" ht="15.6" customHeight="1" x14ac:dyDescent="0.3">
      <c r="B32" s="14" t="s">
        <v>41</v>
      </c>
      <c r="C32" s="15">
        <v>0</v>
      </c>
      <c r="D32" s="15">
        <v>0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42</v>
      </c>
      <c r="C33" s="15">
        <v>20000</v>
      </c>
      <c r="D33" s="15">
        <v>2626500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>
        <v>0</v>
      </c>
      <c r="R33" s="17"/>
    </row>
    <row r="34" spans="2:18" ht="15.6" customHeight="1" x14ac:dyDescent="0.3">
      <c r="B34" s="14" t="s">
        <v>43</v>
      </c>
      <c r="C34" s="15">
        <v>20000</v>
      </c>
      <c r="D34" s="15">
        <v>370000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44</v>
      </c>
      <c r="C35" s="15">
        <v>0</v>
      </c>
      <c r="D35" s="15">
        <v>106141.9</v>
      </c>
      <c r="E35" s="15">
        <v>0</v>
      </c>
      <c r="F35" s="16">
        <v>6141.9</v>
      </c>
      <c r="G35" s="16">
        <v>0</v>
      </c>
      <c r="H35" s="16">
        <v>0</v>
      </c>
      <c r="I35" s="16">
        <v>0</v>
      </c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7"/>
    </row>
    <row r="36" spans="2:18" ht="15.6" customHeight="1" x14ac:dyDescent="0.3">
      <c r="B36" s="14" t="s">
        <v>45</v>
      </c>
      <c r="C36" s="15">
        <v>20000</v>
      </c>
      <c r="D36" s="15">
        <v>555720.95999999996</v>
      </c>
      <c r="E36" s="15">
        <v>0</v>
      </c>
      <c r="F36" s="16">
        <v>35720.959999999999</v>
      </c>
      <c r="G36" s="16">
        <v>0</v>
      </c>
      <c r="H36" s="16">
        <v>0</v>
      </c>
      <c r="I36" s="16">
        <v>0</v>
      </c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7"/>
    </row>
    <row r="37" spans="2:18" ht="15.6" customHeight="1" x14ac:dyDescent="0.3">
      <c r="B37" s="14" t="s">
        <v>46</v>
      </c>
      <c r="C37" s="15">
        <v>5379992</v>
      </c>
      <c r="D37" s="15">
        <v>10779992</v>
      </c>
      <c r="E37" s="15">
        <v>443440</v>
      </c>
      <c r="F37" s="16">
        <v>469074.7</v>
      </c>
      <c r="G37" s="16">
        <v>462640</v>
      </c>
      <c r="H37" s="18">
        <v>0</v>
      </c>
      <c r="I37" s="16">
        <v>0</v>
      </c>
      <c r="J37" s="16"/>
      <c r="K37" s="17"/>
      <c r="L37" s="16">
        <v>0</v>
      </c>
      <c r="M37" s="16">
        <v>0</v>
      </c>
      <c r="N37" s="16">
        <v>0</v>
      </c>
      <c r="O37" s="16">
        <v>0</v>
      </c>
      <c r="P37" s="16"/>
      <c r="Q37" s="16">
        <v>0</v>
      </c>
      <c r="R37" s="17"/>
    </row>
    <row r="38" spans="2:18" ht="15.6" customHeight="1" x14ac:dyDescent="0.3">
      <c r="B38" s="14" t="s">
        <v>47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48</v>
      </c>
      <c r="C39" s="15">
        <v>32940640</v>
      </c>
      <c r="D39" s="15">
        <v>11862337.939999999</v>
      </c>
      <c r="E39" s="15">
        <v>0</v>
      </c>
      <c r="F39" s="16">
        <v>73377.119999999995</v>
      </c>
      <c r="G39" s="16">
        <v>0</v>
      </c>
      <c r="H39" s="16">
        <v>0</v>
      </c>
      <c r="I39" s="16">
        <v>0</v>
      </c>
      <c r="J39" s="16"/>
      <c r="K39" s="17"/>
      <c r="L39" s="16">
        <v>0</v>
      </c>
      <c r="M39" s="16">
        <v>0</v>
      </c>
      <c r="N39" s="16">
        <v>0</v>
      </c>
      <c r="O39" s="16">
        <v>0</v>
      </c>
      <c r="P39" s="16"/>
      <c r="Q39" s="16">
        <v>0</v>
      </c>
      <c r="R39" s="17"/>
    </row>
    <row r="40" spans="2:18" ht="14.25" hidden="1" customHeight="1" x14ac:dyDescent="0.3">
      <c r="B40" s="14" t="s">
        <v>49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50</v>
      </c>
      <c r="C41" s="11">
        <f>SUM(C42:C48)</f>
        <v>300000</v>
      </c>
      <c r="D41" s="11">
        <f>SUM(D42:D48)</f>
        <v>300000</v>
      </c>
      <c r="E41" s="11">
        <f>SUM(E42:E48)</f>
        <v>0</v>
      </c>
      <c r="F41" s="12">
        <f t="shared" ref="F41:J41" si="10">SUM(F42:F48)</f>
        <v>220039.6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0</v>
      </c>
      <c r="K41" s="13">
        <f>K42</f>
        <v>0</v>
      </c>
      <c r="L41" s="12">
        <f t="shared" ref="L41:P41" si="11">SUM(L42:L48)</f>
        <v>0</v>
      </c>
      <c r="M41" s="12">
        <f t="shared" si="11"/>
        <v>0</v>
      </c>
      <c r="N41" s="12">
        <f t="shared" si="11"/>
        <v>0</v>
      </c>
      <c r="O41" s="12">
        <f t="shared" si="11"/>
        <v>0</v>
      </c>
      <c r="P41" s="12">
        <f t="shared" si="11"/>
        <v>0</v>
      </c>
      <c r="Q41" s="12">
        <f t="shared" ref="Q41" si="12">SUM(Q42:Q48)</f>
        <v>0</v>
      </c>
      <c r="R41" s="13">
        <f>SUM(E41:P41)</f>
        <v>220039.6</v>
      </c>
    </row>
    <row r="42" spans="2:18" ht="20.25" x14ac:dyDescent="0.3">
      <c r="B42" s="14" t="s">
        <v>51</v>
      </c>
      <c r="C42" s="15">
        <v>0</v>
      </c>
      <c r="D42" s="15">
        <v>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52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53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54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55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56</v>
      </c>
      <c r="C47" s="15">
        <v>300000</v>
      </c>
      <c r="D47" s="15">
        <v>300000</v>
      </c>
      <c r="E47" s="15">
        <v>0</v>
      </c>
      <c r="F47" s="16">
        <v>220039.6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57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58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R50" si="13">SUM(F51:F57)</f>
        <v>0</v>
      </c>
      <c r="G50" s="12">
        <f t="shared" si="13"/>
        <v>0</v>
      </c>
      <c r="H50" s="12">
        <f t="shared" si="13"/>
        <v>0</v>
      </c>
      <c r="I50" s="12">
        <f t="shared" si="13"/>
        <v>0</v>
      </c>
      <c r="J50" s="12">
        <f t="shared" si="13"/>
        <v>0</v>
      </c>
      <c r="K50" s="13"/>
      <c r="L50" s="12">
        <f t="shared" ref="L50:P50" si="14">SUM(L51:L57)</f>
        <v>0</v>
      </c>
      <c r="M50" s="12">
        <f t="shared" si="14"/>
        <v>0</v>
      </c>
      <c r="N50" s="12">
        <f t="shared" si="14"/>
        <v>0</v>
      </c>
      <c r="O50" s="12">
        <f t="shared" si="14"/>
        <v>0</v>
      </c>
      <c r="P50" s="12">
        <f t="shared" si="14"/>
        <v>0</v>
      </c>
      <c r="Q50" s="12">
        <f t="shared" ref="Q50" si="15">SUM(Q51:Q57)</f>
        <v>0</v>
      </c>
      <c r="R50" s="13">
        <f t="shared" si="13"/>
        <v>0</v>
      </c>
    </row>
    <row r="51" spans="2:18" ht="20.25" x14ac:dyDescent="0.3">
      <c r="B51" s="14" t="s">
        <v>59</v>
      </c>
      <c r="C51" s="15">
        <v>0</v>
      </c>
      <c r="D51" s="15">
        <v>0</v>
      </c>
      <c r="E51" s="15">
        <v>0</v>
      </c>
      <c r="F51" s="16">
        <v>0</v>
      </c>
      <c r="G51" s="16">
        <v>0</v>
      </c>
      <c r="H51" s="16"/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60</v>
      </c>
      <c r="C52" s="15">
        <v>0</v>
      </c>
      <c r="D52" s="15">
        <v>0</v>
      </c>
      <c r="E52" s="15">
        <v>0</v>
      </c>
      <c r="F52" s="16">
        <v>0</v>
      </c>
      <c r="G52" s="16">
        <v>0</v>
      </c>
      <c r="H52" s="16"/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61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6"/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62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/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63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/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64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/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65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/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66</v>
      </c>
      <c r="C59" s="11">
        <f>SUM(C60:C68)</f>
        <v>150000</v>
      </c>
      <c r="D59" s="11">
        <f>SUM(D60:D68)</f>
        <v>2003136.5</v>
      </c>
      <c r="E59" s="11">
        <f>SUM(E60:E68)</f>
        <v>0</v>
      </c>
      <c r="F59" s="12">
        <f t="shared" ref="F59:J59" si="16">SUM(F60:F68)</f>
        <v>22892</v>
      </c>
      <c r="G59" s="12">
        <f t="shared" si="16"/>
        <v>1753552.25</v>
      </c>
      <c r="H59" s="12">
        <f t="shared" si="16"/>
        <v>0</v>
      </c>
      <c r="I59" s="12">
        <f t="shared" si="16"/>
        <v>0</v>
      </c>
      <c r="J59" s="12">
        <f t="shared" si="16"/>
        <v>0</v>
      </c>
      <c r="K59" s="13">
        <f>K60+K61</f>
        <v>0</v>
      </c>
      <c r="L59" s="12">
        <f t="shared" ref="L59:O59" si="17">SUM(L60:L68)</f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>SUM(P60:P68)</f>
        <v>0</v>
      </c>
      <c r="Q59" s="12">
        <f t="shared" ref="Q59" si="18">SUM(Q60:Q68)</f>
        <v>0</v>
      </c>
      <c r="R59" s="13">
        <f>SUM(F59:P59)</f>
        <v>1776444.25</v>
      </c>
    </row>
    <row r="60" spans="2:18" ht="15.6" customHeight="1" x14ac:dyDescent="0.3">
      <c r="B60" s="14" t="s">
        <v>67</v>
      </c>
      <c r="C60" s="15">
        <v>150000</v>
      </c>
      <c r="D60" s="15">
        <v>277297.5</v>
      </c>
      <c r="E60" s="15">
        <v>0</v>
      </c>
      <c r="F60" s="16">
        <v>0</v>
      </c>
      <c r="G60" s="16">
        <v>76700</v>
      </c>
      <c r="H60" s="16"/>
      <c r="I60" s="16">
        <v>0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68</v>
      </c>
      <c r="C61" s="15">
        <v>0</v>
      </c>
      <c r="D61" s="15">
        <v>24946</v>
      </c>
      <c r="E61" s="15"/>
      <c r="F61" s="16">
        <v>0</v>
      </c>
      <c r="G61" s="16">
        <v>0</v>
      </c>
      <c r="H61" s="16"/>
      <c r="I61" s="16"/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69</v>
      </c>
      <c r="C62" s="15">
        <v>0</v>
      </c>
      <c r="D62" s="15">
        <v>0</v>
      </c>
      <c r="E62" s="15">
        <v>0</v>
      </c>
      <c r="F62" s="16">
        <v>0</v>
      </c>
      <c r="G62" s="16">
        <v>0</v>
      </c>
      <c r="H62" s="16"/>
      <c r="I62" s="16"/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70</v>
      </c>
      <c r="C63" s="15">
        <v>0</v>
      </c>
      <c r="D63" s="15">
        <v>1678001</v>
      </c>
      <c r="E63" s="15">
        <v>0</v>
      </c>
      <c r="F63" s="16">
        <v>0</v>
      </c>
      <c r="G63" s="16">
        <v>1676852.25</v>
      </c>
      <c r="H63" s="16"/>
      <c r="I63" s="16"/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71</v>
      </c>
      <c r="C64" s="20">
        <v>0</v>
      </c>
      <c r="D64" s="20">
        <v>22892</v>
      </c>
      <c r="E64" s="20">
        <v>0</v>
      </c>
      <c r="F64" s="21">
        <v>22892</v>
      </c>
      <c r="G64" s="21">
        <v>0</v>
      </c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72</v>
      </c>
      <c r="C65" s="15">
        <v>0</v>
      </c>
      <c r="D65" s="15">
        <v>0</v>
      </c>
      <c r="E65" s="15"/>
      <c r="F65" s="16"/>
      <c r="G65" s="16">
        <v>0</v>
      </c>
      <c r="H65" s="16"/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73</v>
      </c>
      <c r="C66" s="15">
        <v>0</v>
      </c>
      <c r="D66" s="15">
        <v>0</v>
      </c>
      <c r="E66" s="15"/>
      <c r="F66" s="16"/>
      <c r="G66" s="16">
        <v>0</v>
      </c>
      <c r="H66" s="16"/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74</v>
      </c>
      <c r="C67" s="15">
        <v>0</v>
      </c>
      <c r="D67" s="15">
        <v>0</v>
      </c>
      <c r="E67" s="15"/>
      <c r="F67" s="16"/>
      <c r="G67" s="16">
        <v>0</v>
      </c>
      <c r="H67" s="16"/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75</v>
      </c>
      <c r="C68" s="15">
        <v>0</v>
      </c>
      <c r="D68" s="15">
        <v>0</v>
      </c>
      <c r="E68" s="15"/>
      <c r="F68" s="16"/>
      <c r="G68" s="16">
        <v>0</v>
      </c>
      <c r="H68" s="16"/>
      <c r="I68" s="16"/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76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19">SUM(F71:F74)</f>
        <v>0</v>
      </c>
      <c r="G70" s="12">
        <f t="shared" si="19"/>
        <v>0</v>
      </c>
      <c r="H70" s="12">
        <f t="shared" si="19"/>
        <v>0</v>
      </c>
      <c r="I70" s="12">
        <f t="shared" si="19"/>
        <v>0</v>
      </c>
      <c r="J70" s="12">
        <f t="shared" si="19"/>
        <v>0</v>
      </c>
      <c r="K70" s="13"/>
      <c r="L70" s="12">
        <f t="shared" ref="L70:P70" si="20">SUM(L71:L74)</f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12">
        <f t="shared" ref="Q70" si="21">SUM(Q71:Q74)</f>
        <v>0</v>
      </c>
      <c r="R70" s="13">
        <f t="shared" si="19"/>
        <v>0</v>
      </c>
    </row>
    <row r="71" spans="2:18" ht="20.25" x14ac:dyDescent="0.3">
      <c r="B71" s="14" t="s">
        <v>77</v>
      </c>
      <c r="C71" s="15">
        <v>0</v>
      </c>
      <c r="D71" s="15">
        <v>0</v>
      </c>
      <c r="E71" s="15">
        <v>0</v>
      </c>
      <c r="F71" s="16"/>
      <c r="G71" s="16">
        <v>0</v>
      </c>
      <c r="H71" s="16"/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78</v>
      </c>
      <c r="C72" s="15">
        <v>0</v>
      </c>
      <c r="D72" s="15">
        <v>0</v>
      </c>
      <c r="E72" s="15">
        <v>0</v>
      </c>
      <c r="F72" s="16"/>
      <c r="G72" s="16">
        <v>0</v>
      </c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79</v>
      </c>
      <c r="C73" s="15">
        <v>0</v>
      </c>
      <c r="D73" s="15">
        <v>0</v>
      </c>
      <c r="E73" s="15">
        <v>0</v>
      </c>
      <c r="F73" s="16"/>
      <c r="G73" s="16">
        <v>0</v>
      </c>
      <c r="H73" s="16"/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80</v>
      </c>
      <c r="C74" s="15">
        <v>0</v>
      </c>
      <c r="D74" s="15">
        <v>0</v>
      </c>
      <c r="E74" s="15">
        <v>0</v>
      </c>
      <c r="F74" s="16"/>
      <c r="G74" s="16">
        <v>0</v>
      </c>
      <c r="H74" s="16"/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81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2">SUM(F77:F78)</f>
        <v>0</v>
      </c>
      <c r="G76" s="12">
        <f t="shared" si="22"/>
        <v>0</v>
      </c>
      <c r="H76" s="12">
        <f t="shared" si="22"/>
        <v>0</v>
      </c>
      <c r="I76" s="12">
        <f t="shared" si="22"/>
        <v>0</v>
      </c>
      <c r="J76" s="12">
        <f t="shared" si="22"/>
        <v>0</v>
      </c>
      <c r="K76" s="13"/>
      <c r="L76" s="12">
        <f t="shared" ref="L76:P76" si="23">SUM(L77:L78)</f>
        <v>0</v>
      </c>
      <c r="M76" s="12">
        <f t="shared" si="23"/>
        <v>0</v>
      </c>
      <c r="N76" s="12">
        <f t="shared" si="23"/>
        <v>0</v>
      </c>
      <c r="O76" s="12">
        <f t="shared" si="23"/>
        <v>0</v>
      </c>
      <c r="P76" s="12">
        <f t="shared" si="23"/>
        <v>0</v>
      </c>
      <c r="Q76" s="12">
        <f t="shared" ref="Q76" si="24">SUM(Q77:Q78)</f>
        <v>0</v>
      </c>
      <c r="R76" s="13">
        <f>SUM(R77:R78)</f>
        <v>0</v>
      </c>
    </row>
    <row r="77" spans="2:18" ht="20.25" x14ac:dyDescent="0.3">
      <c r="B77" s="14" t="s">
        <v>82</v>
      </c>
      <c r="C77" s="15">
        <v>0</v>
      </c>
      <c r="D77" s="15">
        <v>0</v>
      </c>
      <c r="E77" s="15">
        <v>0</v>
      </c>
      <c r="F77" s="16"/>
      <c r="G77" s="16">
        <v>0</v>
      </c>
      <c r="H77" s="16"/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83</v>
      </c>
      <c r="C78" s="15">
        <v>0</v>
      </c>
      <c r="D78" s="15">
        <v>0</v>
      </c>
      <c r="E78" s="15">
        <v>0</v>
      </c>
      <c r="F78" s="16"/>
      <c r="G78" s="16">
        <v>0</v>
      </c>
      <c r="H78" s="16"/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84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25">SUM(F81:F83)</f>
        <v>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3"/>
      <c r="L80" s="12">
        <f t="shared" ref="L80:P80" si="26">SUM(L81:L83)</f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ref="Q80" si="27">SUM(Q81:Q83)</f>
        <v>0</v>
      </c>
      <c r="R80" s="13">
        <f t="shared" si="25"/>
        <v>0</v>
      </c>
    </row>
    <row r="81" spans="2:18" ht="20.25" x14ac:dyDescent="0.3">
      <c r="B81" s="14" t="s">
        <v>85</v>
      </c>
      <c r="C81" s="15">
        <v>0</v>
      </c>
      <c r="D81" s="15">
        <v>0</v>
      </c>
      <c r="E81" s="15">
        <v>0</v>
      </c>
      <c r="F81" s="16"/>
      <c r="G81" s="16">
        <v>0</v>
      </c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86</v>
      </c>
      <c r="C82" s="15">
        <v>0</v>
      </c>
      <c r="D82" s="15">
        <v>0</v>
      </c>
      <c r="E82" s="15">
        <v>0</v>
      </c>
      <c r="F82" s="16"/>
      <c r="G82" s="16">
        <v>0</v>
      </c>
      <c r="H82" s="16"/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87</v>
      </c>
      <c r="C83" s="15">
        <v>0</v>
      </c>
      <c r="D83" s="15">
        <v>0</v>
      </c>
      <c r="E83" s="15">
        <v>0</v>
      </c>
      <c r="F83" s="16"/>
      <c r="G83" s="16">
        <v>0</v>
      </c>
      <c r="H83" s="16"/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88</v>
      </c>
      <c r="C85" s="11">
        <f t="shared" ref="C85:I85" si="28">+C12+C19+C30+C41+C50+C59+C70+C76+C80</f>
        <v>524402708</v>
      </c>
      <c r="D85" s="11">
        <f t="shared" si="28"/>
        <v>524402708</v>
      </c>
      <c r="E85" s="11">
        <f t="shared" si="28"/>
        <v>26698552.699999999</v>
      </c>
      <c r="F85" s="11">
        <f t="shared" si="28"/>
        <v>30828308.120000001</v>
      </c>
      <c r="G85" s="11">
        <f t="shared" si="28"/>
        <v>31201788.779999997</v>
      </c>
      <c r="H85" s="11">
        <f t="shared" si="28"/>
        <v>0</v>
      </c>
      <c r="I85" s="11">
        <f t="shared" si="28"/>
        <v>0</v>
      </c>
      <c r="J85" s="11">
        <f>J59+J41+J30+J19+J12</f>
        <v>0</v>
      </c>
      <c r="K85" s="24">
        <f>K12+K19+K30+K41+K59</f>
        <v>0</v>
      </c>
      <c r="L85" s="11">
        <f t="shared" ref="L85:P85" si="29">+L12+L19+L30+L41+L50+L59+L70+L76+L80</f>
        <v>0</v>
      </c>
      <c r="M85" s="11">
        <f t="shared" si="29"/>
        <v>0</v>
      </c>
      <c r="N85" s="11">
        <f t="shared" si="29"/>
        <v>0</v>
      </c>
      <c r="O85" s="11">
        <f t="shared" si="29"/>
        <v>0</v>
      </c>
      <c r="P85" s="11">
        <f t="shared" si="29"/>
        <v>0</v>
      </c>
      <c r="Q85" s="11">
        <f t="shared" ref="Q85" si="30">+Q12+Q19+Q30+Q41+Q50+Q59+Q70+Q76+Q80</f>
        <v>0</v>
      </c>
      <c r="R85" s="24">
        <f>SUM(R12:R84)</f>
        <v>88728649.599999994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89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90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31">SUM(F89:F90)</f>
        <v>0</v>
      </c>
      <c r="G88" s="11">
        <f t="shared" si="31"/>
        <v>0</v>
      </c>
      <c r="H88" s="11">
        <f t="shared" si="31"/>
        <v>0</v>
      </c>
      <c r="I88" s="11">
        <f t="shared" si="31"/>
        <v>0</v>
      </c>
      <c r="J88" s="11">
        <f t="shared" si="31"/>
        <v>0</v>
      </c>
      <c r="K88" s="24"/>
      <c r="L88" s="11">
        <f t="shared" ref="L88:P88" si="32">SUM(L89:L90)</f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1">
        <f t="shared" si="32"/>
        <v>0</v>
      </c>
      <c r="Q88" s="11">
        <f t="shared" ref="Q88" si="33">SUM(Q89:Q90)</f>
        <v>0</v>
      </c>
      <c r="R88" s="24">
        <f>SUM(R89:R90)</f>
        <v>0</v>
      </c>
    </row>
    <row r="89" spans="2:18" s="25" customFormat="1" ht="20.25" x14ac:dyDescent="0.3">
      <c r="B89" s="26" t="s">
        <v>91</v>
      </c>
      <c r="C89" s="15">
        <v>0</v>
      </c>
      <c r="D89" s="15">
        <v>0</v>
      </c>
      <c r="E89" s="15">
        <v>0</v>
      </c>
      <c r="F89" s="15"/>
      <c r="G89" s="15">
        <v>0</v>
      </c>
      <c r="H89" s="15"/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92</v>
      </c>
      <c r="C90" s="15">
        <v>0</v>
      </c>
      <c r="D90" s="15">
        <v>0</v>
      </c>
      <c r="E90" s="15">
        <v>0</v>
      </c>
      <c r="F90" s="15"/>
      <c r="G90" s="15">
        <v>0</v>
      </c>
      <c r="H90" s="15"/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93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34">SUM(F93:F94)</f>
        <v>0</v>
      </c>
      <c r="G92" s="11">
        <f t="shared" si="34"/>
        <v>0</v>
      </c>
      <c r="H92" s="11">
        <f t="shared" si="34"/>
        <v>0</v>
      </c>
      <c r="I92" s="11">
        <f t="shared" si="34"/>
        <v>0</v>
      </c>
      <c r="J92" s="11">
        <f t="shared" si="34"/>
        <v>0</v>
      </c>
      <c r="K92" s="24"/>
      <c r="L92" s="11">
        <v>0</v>
      </c>
      <c r="M92" s="11">
        <f t="shared" ref="M92:P92" si="35">SUM(M93:M94)</f>
        <v>0</v>
      </c>
      <c r="N92" s="11">
        <f t="shared" si="35"/>
        <v>0</v>
      </c>
      <c r="O92" s="11">
        <f t="shared" si="35"/>
        <v>0</v>
      </c>
      <c r="P92" s="11">
        <f t="shared" si="35"/>
        <v>0</v>
      </c>
      <c r="Q92" s="11">
        <f t="shared" ref="Q92" si="36">SUM(Q93:Q94)</f>
        <v>0</v>
      </c>
      <c r="R92" s="24">
        <f>SUM(R93:R94)</f>
        <v>0</v>
      </c>
    </row>
    <row r="93" spans="2:18" s="25" customFormat="1" ht="20.25" x14ac:dyDescent="0.3">
      <c r="B93" s="26" t="s">
        <v>94</v>
      </c>
      <c r="C93" s="15">
        <v>0</v>
      </c>
      <c r="D93" s="15">
        <v>0</v>
      </c>
      <c r="E93" s="15">
        <v>0</v>
      </c>
      <c r="F93" s="15"/>
      <c r="G93" s="15">
        <v>0</v>
      </c>
      <c r="H93" s="15"/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95</v>
      </c>
      <c r="C94" s="15">
        <v>0</v>
      </c>
      <c r="D94" s="15">
        <v>0</v>
      </c>
      <c r="E94" s="15">
        <v>0</v>
      </c>
      <c r="F94" s="15"/>
      <c r="G94" s="15">
        <v>0</v>
      </c>
      <c r="H94" s="15"/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96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37">SUM(F97)</f>
        <v>0</v>
      </c>
      <c r="G96" s="11">
        <f t="shared" si="37"/>
        <v>0</v>
      </c>
      <c r="H96" s="11">
        <f t="shared" si="37"/>
        <v>0</v>
      </c>
      <c r="I96" s="11">
        <f t="shared" si="37"/>
        <v>0</v>
      </c>
      <c r="J96" s="11">
        <f t="shared" si="37"/>
        <v>0</v>
      </c>
      <c r="K96" s="24"/>
      <c r="L96" s="11">
        <f t="shared" si="37"/>
        <v>0</v>
      </c>
      <c r="M96" s="11">
        <f t="shared" si="37"/>
        <v>0</v>
      </c>
      <c r="N96" s="11">
        <f t="shared" si="37"/>
        <v>0</v>
      </c>
      <c r="O96" s="11">
        <f t="shared" si="37"/>
        <v>0</v>
      </c>
      <c r="P96" s="11">
        <f t="shared" si="37"/>
        <v>0</v>
      </c>
      <c r="Q96" s="11">
        <f t="shared" si="37"/>
        <v>0</v>
      </c>
      <c r="R96" s="24">
        <f t="shared" si="37"/>
        <v>0</v>
      </c>
    </row>
    <row r="97" spans="2:18" s="25" customFormat="1" ht="20.25" x14ac:dyDescent="0.3">
      <c r="B97" s="26" t="s">
        <v>97</v>
      </c>
      <c r="C97" s="15">
        <v>0</v>
      </c>
      <c r="D97" s="15">
        <v>0</v>
      </c>
      <c r="E97" s="15">
        <v>0</v>
      </c>
      <c r="F97" s="15"/>
      <c r="G97" s="15">
        <v>0</v>
      </c>
      <c r="H97" s="15"/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98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38">+F88+F92+F96</f>
        <v>0</v>
      </c>
      <c r="G99" s="11">
        <f t="shared" si="38"/>
        <v>0</v>
      </c>
      <c r="H99" s="11">
        <f t="shared" si="38"/>
        <v>0</v>
      </c>
      <c r="I99" s="11">
        <f t="shared" si="38"/>
        <v>0</v>
      </c>
      <c r="J99" s="11">
        <f t="shared" si="38"/>
        <v>0</v>
      </c>
      <c r="K99" s="24"/>
      <c r="L99" s="11">
        <f t="shared" ref="L99:P99" si="39">+L88+L92+L96</f>
        <v>0</v>
      </c>
      <c r="M99" s="11">
        <f t="shared" si="39"/>
        <v>0</v>
      </c>
      <c r="N99" s="11">
        <f t="shared" si="39"/>
        <v>0</v>
      </c>
      <c r="O99" s="11">
        <f t="shared" si="39"/>
        <v>0</v>
      </c>
      <c r="P99" s="11">
        <f t="shared" si="39"/>
        <v>0</v>
      </c>
      <c r="Q99" s="11">
        <f t="shared" ref="Q99" si="40">+Q88+Q92+Q96</f>
        <v>0</v>
      </c>
      <c r="R99" s="24">
        <f>+R88+R92+R96</f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99</v>
      </c>
      <c r="C101" s="55">
        <f>+C85+C99</f>
        <v>524402708</v>
      </c>
      <c r="D101" s="55">
        <f>+D85+D99</f>
        <v>524402708</v>
      </c>
      <c r="E101" s="55">
        <f>+E85+E99</f>
        <v>26698552.699999999</v>
      </c>
      <c r="F101" s="55">
        <f t="shared" ref="F101:R101" si="41">+F85+F99</f>
        <v>30828308.120000001</v>
      </c>
      <c r="G101" s="55">
        <f t="shared" si="41"/>
        <v>31201788.779999997</v>
      </c>
      <c r="H101" s="55">
        <f t="shared" si="41"/>
        <v>0</v>
      </c>
      <c r="I101" s="55">
        <f t="shared" si="41"/>
        <v>0</v>
      </c>
      <c r="J101" s="55">
        <f t="shared" si="41"/>
        <v>0</v>
      </c>
      <c r="K101" s="56">
        <f>SUM(K85:K100)</f>
        <v>0</v>
      </c>
      <c r="L101" s="55">
        <f t="shared" ref="L101:P101" si="42">+L85+L99</f>
        <v>0</v>
      </c>
      <c r="M101" s="55">
        <f t="shared" si="42"/>
        <v>0</v>
      </c>
      <c r="N101" s="55">
        <f t="shared" si="42"/>
        <v>0</v>
      </c>
      <c r="O101" s="55">
        <f t="shared" si="42"/>
        <v>0</v>
      </c>
      <c r="P101" s="55">
        <f t="shared" si="42"/>
        <v>0</v>
      </c>
      <c r="Q101" s="55">
        <f t="shared" ref="Q101" si="43">+Q85+Q99</f>
        <v>0</v>
      </c>
      <c r="R101" s="56">
        <f t="shared" si="41"/>
        <v>88728649.599999994</v>
      </c>
    </row>
    <row r="102" spans="2:18" ht="12" customHeight="1" thickBot="1" x14ac:dyDescent="0.3">
      <c r="B102" s="30" t="s">
        <v>100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1.5" customHeight="1" thickBot="1" x14ac:dyDescent="0.3">
      <c r="B103" s="70" t="s">
        <v>111</v>
      </c>
      <c r="C103" s="71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33" customHeight="1" thickBot="1" x14ac:dyDescent="0.4">
      <c r="B104" s="72" t="s">
        <v>112</v>
      </c>
      <c r="C104" s="73"/>
      <c r="D104" s="33"/>
      <c r="E104" s="31"/>
      <c r="F104" s="68" t="s">
        <v>105</v>
      </c>
      <c r="G104" s="68"/>
      <c r="H104" s="68"/>
      <c r="I104" s="31"/>
      <c r="J104" s="68" t="s">
        <v>106</v>
      </c>
      <c r="K104" s="68"/>
      <c r="L104" s="68"/>
      <c r="M104" s="68"/>
      <c r="N104" s="68"/>
      <c r="O104" s="68"/>
      <c r="P104" s="68"/>
      <c r="Q104" s="68"/>
      <c r="R104" s="68"/>
    </row>
    <row r="105" spans="2:18" ht="53.25" customHeight="1" thickBot="1" x14ac:dyDescent="0.4">
      <c r="B105" s="74" t="s">
        <v>113</v>
      </c>
      <c r="C105" s="75"/>
      <c r="D105" s="33"/>
      <c r="E105" s="31"/>
      <c r="F105" s="69" t="s">
        <v>107</v>
      </c>
      <c r="G105" s="69"/>
      <c r="H105" s="69"/>
      <c r="I105" s="31"/>
      <c r="J105" s="69" t="s">
        <v>108</v>
      </c>
      <c r="K105" s="69"/>
      <c r="L105" s="69"/>
      <c r="M105" s="69"/>
      <c r="N105" s="69"/>
      <c r="O105" s="69"/>
      <c r="P105" s="69"/>
      <c r="Q105" s="69"/>
      <c r="R105" s="69"/>
    </row>
    <row r="106" spans="2:18" ht="27" customHeight="1" x14ac:dyDescent="0.25">
      <c r="B106" s="34"/>
      <c r="C106" s="34"/>
      <c r="D106" s="33"/>
      <c r="E106" s="31"/>
      <c r="I106" s="31"/>
      <c r="J106" s="69" t="s">
        <v>109</v>
      </c>
      <c r="K106" s="69"/>
      <c r="L106" s="69"/>
      <c r="M106" s="69"/>
      <c r="N106" s="69"/>
      <c r="O106" s="69"/>
      <c r="P106" s="69"/>
      <c r="Q106" s="69"/>
      <c r="R106" s="69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 t="s">
        <v>101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102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103</v>
      </c>
      <c r="C113" s="38"/>
      <c r="D113" s="38"/>
      <c r="E113" s="37"/>
      <c r="F113" s="37"/>
      <c r="G113" s="36"/>
      <c r="H113" s="36"/>
      <c r="I113" s="36"/>
      <c r="J113" s="37" t="s">
        <v>104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67"/>
      <c r="J130" s="67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R104"/>
    <mergeCell ref="F105:H105"/>
    <mergeCell ref="J105:R105"/>
    <mergeCell ref="J106:R106"/>
    <mergeCell ref="B104:C104"/>
    <mergeCell ref="A2:R2"/>
    <mergeCell ref="A3:R3"/>
    <mergeCell ref="A4:R4"/>
    <mergeCell ref="A5:R5"/>
    <mergeCell ref="A6:R6"/>
    <mergeCell ref="B103:C103"/>
    <mergeCell ref="A7:R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Josefa Mieses Castillo</cp:lastModifiedBy>
  <cp:lastPrinted>2022-04-01T13:44:17Z</cp:lastPrinted>
  <dcterms:created xsi:type="dcterms:W3CDTF">2021-11-08T14:46:14Z</dcterms:created>
  <dcterms:modified xsi:type="dcterms:W3CDTF">2022-04-01T13:55:42Z</dcterms:modified>
</cp:coreProperties>
</file>