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27E0FFD8-5580-49CE-BAAA-7F8AE811C1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Print_Area" localSheetId="0">Sheet2!$A$1:$T$106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5" i="1" l="1"/>
  <c r="T19" i="1"/>
  <c r="T76" i="1"/>
  <c r="T59" i="1"/>
  <c r="T50" i="1"/>
  <c r="T41" i="1"/>
  <c r="T12" i="1"/>
  <c r="S96" i="1"/>
  <c r="S92" i="1"/>
  <c r="S99" i="1" s="1"/>
  <c r="S88" i="1"/>
  <c r="S80" i="1"/>
  <c r="S76" i="1"/>
  <c r="S70" i="1"/>
  <c r="S59" i="1"/>
  <c r="S50" i="1"/>
  <c r="S41" i="1"/>
  <c r="S30" i="1"/>
  <c r="T30" i="1" s="1"/>
  <c r="S19" i="1"/>
  <c r="S12" i="1"/>
  <c r="R96" i="1"/>
  <c r="R92" i="1"/>
  <c r="R88" i="1"/>
  <c r="R99" i="1" s="1"/>
  <c r="R80" i="1"/>
  <c r="R76" i="1"/>
  <c r="R59" i="1"/>
  <c r="R50" i="1"/>
  <c r="R41" i="1"/>
  <c r="R30" i="1"/>
  <c r="R19" i="1"/>
  <c r="R85" i="1" s="1"/>
  <c r="R12" i="1"/>
  <c r="E19" i="1"/>
  <c r="S85" i="1" l="1"/>
  <c r="T101" i="1"/>
  <c r="S101" i="1"/>
  <c r="R101" i="1"/>
  <c r="D59" i="1"/>
  <c r="C59" i="1"/>
  <c r="T65" i="1"/>
  <c r="Q96" i="1" l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T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T92" i="1"/>
  <c r="P92" i="1"/>
  <c r="O92" i="1"/>
  <c r="N92" i="1"/>
  <c r="M92" i="1"/>
  <c r="J92" i="1"/>
  <c r="I92" i="1"/>
  <c r="H92" i="1"/>
  <c r="G92" i="1"/>
  <c r="F92" i="1"/>
  <c r="E92" i="1"/>
  <c r="D92" i="1"/>
  <c r="C92" i="1"/>
  <c r="T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T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T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T68" i="1"/>
  <c r="T67" i="1"/>
  <c r="T66" i="1"/>
  <c r="P59" i="1"/>
  <c r="O59" i="1"/>
  <c r="N59" i="1"/>
  <c r="M59" i="1"/>
  <c r="L59" i="1"/>
  <c r="K59" i="1"/>
  <c r="J59" i="1"/>
  <c r="I59" i="1"/>
  <c r="H59" i="1"/>
  <c r="G59" i="1"/>
  <c r="F59" i="1"/>
  <c r="E59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D19" i="1"/>
  <c r="C19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Q101" i="1" l="1"/>
  <c r="P85" i="1"/>
  <c r="D99" i="1"/>
  <c r="J99" i="1"/>
  <c r="C99" i="1"/>
  <c r="P99" i="1"/>
  <c r="G99" i="1"/>
  <c r="N99" i="1"/>
  <c r="T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O85" i="1"/>
  <c r="C85" i="1"/>
  <c r="D85" i="1"/>
  <c r="D101" i="1" s="1"/>
  <c r="M101" i="1" l="1"/>
  <c r="I101" i="1"/>
  <c r="P101" i="1"/>
  <c r="N101" i="1"/>
  <c r="C101" i="1"/>
  <c r="J101" i="1"/>
  <c r="O101" i="1"/>
  <c r="L101" i="1"/>
  <c r="E101" i="1"/>
  <c r="F101" i="1"/>
  <c r="U111" i="1"/>
</calcChain>
</file>

<file path=xl/sharedStrings.xml><?xml version="1.0" encoding="utf-8"?>
<sst xmlns="http://schemas.openxmlformats.org/spreadsheetml/2006/main" count="116" uniqueCount="114">
  <si>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</si>
  <si>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</si>
  <si>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</si>
  <si>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</si>
  <si>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</si>
  <si>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</si>
  <si>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</si>
  <si>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</si>
  <si>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</si>
  <si>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</si>
  <si>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</si>
  <si>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</si>
  <si>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</si>
  <si>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</si>
  <si>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</si>
  <si>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</si>
  <si>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</si>
  <si>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</si>
  <si>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</si>
  <si>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</si>
  <si>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</si>
  <si>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</si>
  <si>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</si>
  <si>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</si>
  <si>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</si>
  <si>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</si>
  <si>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</si>
  <si>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</si>
  <si>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</si>
  <si>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</si>
  <si>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</si>
  <si>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</si>
  <si>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</si>
  <si>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</si>
  <si>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</si>
  <si>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</si>
  <si>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</si>
  <si>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</si>
  <si>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</si>
  <si>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</si>
  <si>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</si>
  <si>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</si>
  <si>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</si>
  <si>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</si>
  <si>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</si>
  <si>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</si>
  <si>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</si>
  <si>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</si>
  <si>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</si>
  <si>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</si>
  <si>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</si>
  <si>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</si>
  <si>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</si>
  <si>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</si>
  <si>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</si>
  <si>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</si>
  <si>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</si>
  <si>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</si>
  <si>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</si>
  <si>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</si>
  <si>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</si>
  <si>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</si>
  <si>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</si>
  <si>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</si>
  <si>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</si>
  <si>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</si>
  <si>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</si>
  <si>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</si>
  <si>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</si>
  <si>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</si>
  <si>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</si>
  <si>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</si>
  <si>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</si>
  <si>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</si>
  <si>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</si>
  <si>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</si>
  <si>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</si>
  <si>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</si>
  <si>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</si>
  <si>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</si>
  <si>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</si>
  <si>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</si>
  <si>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</si>
  <si>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</si>
  <si>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</si>
  <si>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</si>
  <si>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</si>
  <si>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</si>
  <si>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</si>
  <si>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</si>
  <si>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</si>
  <si>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</si>
  <si>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</si>
  <si>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</si>
  <si>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</si>
  <si>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</si>
  <si>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</si>
  <si>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</si>
  <si>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</si>
  <si>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Año 2022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</si>
  <si>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</si>
  <si>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</si>
  <si>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</si>
  <si>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</si>
  <si>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</si>
  <si>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>Septiembre</t>
  </si>
  <si>
    <t xml:space="preserve">Octubre </t>
  </si>
  <si>
    <t xml:space="preserve">Diciembre </t>
  </si>
  <si>
    <t xml:space="preserve">Noviembre  </t>
  </si>
  <si>
    <t>Lic. Carmen Adelina Gomez</t>
  </si>
  <si>
    <t>Daneiro Perez</t>
  </si>
  <si>
    <t>Encargada Depto. Financiero interino</t>
  </si>
  <si>
    <t>Departamento Financiero</t>
  </si>
  <si>
    <t>Analista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</si>
</sst>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17" fontId="6" fillId="2" borderId="16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13</xdr:col>
      <xdr:colOff>984250</xdr:colOff>
      <xdr:row>2</xdr:row>
      <xdr:rowOff>32186</xdr:rowOff>
    </xdr:from>
    <xdr:to>
      <xdr:col>15</xdr:col>
      <xdr:colOff>245027</xdr:colOff>
      <xdr:row>5</xdr:row>
      <xdr:rowOff>273617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18669000" y="508436"/>
          <a:ext cx="1619250" cy="105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3"/>
  <sheetViews>
    <sheetView tabSelected="1" topLeftCell="B16" zoomScale="69" zoomScaleNormal="69" zoomScalePageLayoutView="80" workbookViewId="0">
      <selection activeCell="H12" sqref="H12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5.42578125" customWidth="1"/>
    <col min="17" max="19" width="17.28515625" customWidth="1"/>
    <col min="20" max="20" width="26.28515625" customWidth="1"/>
  </cols>
  <sheetData>
    <row r="1" spans="1:20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.7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21" x14ac:dyDescent="0.3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21" x14ac:dyDescent="0.35">
      <c r="A4" s="67" t="s">
        <v>112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21" x14ac:dyDescent="0.3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26.25" x14ac:dyDescent="0.4">
      <c r="A6" s="68" t="s">
        <v>99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21" x14ac:dyDescent="0.3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2" customHeight="1" thickBot="1" x14ac:dyDescent="0.3"/>
    <row r="9" spans="1:20" ht="15.75" customHeight="1" x14ac:dyDescent="0.25">
      <c r="B9" s="69" t="s">
        <v>4</v>
      </c>
      <c r="C9" s="71" t="s">
        <v>5</v>
      </c>
      <c r="D9" s="71" t="s">
        <v>6</v>
      </c>
      <c r="E9" s="73" t="s">
        <v>7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52"/>
      <c r="R9" s="59"/>
      <c r="S9" s="59"/>
      <c r="T9" s="2"/>
    </row>
    <row r="10" spans="1:20" ht="30.75" customHeight="1" thickBot="1" x14ac:dyDescent="0.3">
      <c r="B10" s="70"/>
      <c r="C10" s="72"/>
      <c r="D10" s="72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104</v>
      </c>
      <c r="O10" s="4" t="s">
        <v>15</v>
      </c>
      <c r="P10" s="4" t="s">
        <v>105</v>
      </c>
      <c r="Q10" s="58" t="s">
        <v>106</v>
      </c>
      <c r="R10" s="58" t="s">
        <v>108</v>
      </c>
      <c r="S10" s="58" t="s">
        <v>107</v>
      </c>
      <c r="T10" s="6" t="s">
        <v>16</v>
      </c>
    </row>
    <row r="11" spans="1:20" ht="15.6" customHeight="1" x14ac:dyDescent="0.25">
      <c r="B11" s="7" t="s">
        <v>17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2.5" customHeight="1" x14ac:dyDescent="0.3">
      <c r="B12" s="10" t="s">
        <v>18</v>
      </c>
      <c r="C12" s="11">
        <f t="shared" ref="C12:J12" si="0">SUM(C13:C17)</f>
        <v>465380511</v>
      </c>
      <c r="D12" s="11">
        <f t="shared" si="0"/>
        <v>507219061</v>
      </c>
      <c r="E12" s="11">
        <f t="shared" si="0"/>
        <v>25800841.93</v>
      </c>
      <c r="F12" s="12">
        <f t="shared" si="0"/>
        <v>28426848.949999999</v>
      </c>
      <c r="G12" s="12">
        <f t="shared" si="0"/>
        <v>27319127.509999998</v>
      </c>
      <c r="H12" s="12">
        <f t="shared" si="0"/>
        <v>47888661.710000001</v>
      </c>
      <c r="I12" s="12">
        <f t="shared" si="0"/>
        <v>27393022.120000001</v>
      </c>
      <c r="J12" s="12">
        <f t="shared" si="0"/>
        <v>0</v>
      </c>
      <c r="K12" s="13">
        <f>K13+K14+K16+K17</f>
        <v>0</v>
      </c>
      <c r="L12" s="12">
        <f t="shared" ref="L12:P12" si="1">SUM(L13:L17)</f>
        <v>0</v>
      </c>
      <c r="M12" s="12">
        <f t="shared" si="1"/>
        <v>32199038.329999998</v>
      </c>
      <c r="N12" s="12">
        <f t="shared" si="1"/>
        <v>37751490.579999998</v>
      </c>
      <c r="O12" s="12">
        <f t="shared" si="1"/>
        <v>41887215.340000004</v>
      </c>
      <c r="P12" s="12">
        <f t="shared" si="1"/>
        <v>27509167.469999999</v>
      </c>
      <c r="Q12" s="12">
        <f t="shared" ref="Q12" si="2">SUM(Q13:Q17)</f>
        <v>57972829.199999996</v>
      </c>
      <c r="R12" s="12">
        <f t="shared" ref="R12:S12" si="3">SUM(R13:R17)</f>
        <v>50520773.849999994</v>
      </c>
      <c r="S12" s="12">
        <f t="shared" si="3"/>
        <v>102394372.23999999</v>
      </c>
      <c r="T12" s="13">
        <f>SUM(E12:S12)</f>
        <v>507063389.23000002</v>
      </c>
    </row>
    <row r="13" spans="1:20" ht="15.6" customHeight="1" x14ac:dyDescent="0.3">
      <c r="B13" s="14" t="s">
        <v>19</v>
      </c>
      <c r="C13" s="15">
        <v>292444501</v>
      </c>
      <c r="D13" s="15">
        <v>328196086.05000001</v>
      </c>
      <c r="E13" s="15">
        <v>21589402</v>
      </c>
      <c r="F13" s="16">
        <v>21824902</v>
      </c>
      <c r="G13" s="16">
        <v>21736402</v>
      </c>
      <c r="H13" s="16">
        <v>21828402</v>
      </c>
      <c r="I13" s="16">
        <v>21914689.030000001</v>
      </c>
      <c r="J13" s="16">
        <v>0</v>
      </c>
      <c r="K13" s="17">
        <v>0</v>
      </c>
      <c r="L13" s="16">
        <v>0</v>
      </c>
      <c r="M13" s="16">
        <v>26108332.09</v>
      </c>
      <c r="N13" s="16">
        <v>30890598.59</v>
      </c>
      <c r="O13" s="16">
        <v>34448402</v>
      </c>
      <c r="P13" s="16">
        <v>22017367</v>
      </c>
      <c r="Q13" s="16">
        <v>22953436.449999999</v>
      </c>
      <c r="R13" s="16">
        <v>44930478.189999998</v>
      </c>
      <c r="S13" s="16">
        <v>37945513.689999998</v>
      </c>
      <c r="T13" s="17"/>
    </row>
    <row r="14" spans="1:20" ht="15.6" customHeight="1" x14ac:dyDescent="0.3">
      <c r="B14" s="14" t="s">
        <v>20</v>
      </c>
      <c r="C14" s="15">
        <v>127803750</v>
      </c>
      <c r="D14" s="15">
        <v>125331090.56999999</v>
      </c>
      <c r="E14" s="15">
        <v>941000</v>
      </c>
      <c r="F14" s="16">
        <v>3299000</v>
      </c>
      <c r="G14" s="16">
        <v>2292000</v>
      </c>
      <c r="H14" s="16">
        <v>22754587.420000002</v>
      </c>
      <c r="I14" s="16">
        <v>2180000</v>
      </c>
      <c r="J14" s="16">
        <v>0</v>
      </c>
      <c r="K14" s="17">
        <v>0</v>
      </c>
      <c r="L14" s="16">
        <v>0</v>
      </c>
      <c r="M14" s="16">
        <v>2162000</v>
      </c>
      <c r="N14" s="16">
        <v>2254315.15</v>
      </c>
      <c r="O14" s="16">
        <v>2178000</v>
      </c>
      <c r="P14" s="16">
        <v>2158000</v>
      </c>
      <c r="Q14" s="16">
        <v>23965451.18</v>
      </c>
      <c r="R14" s="16">
        <v>2225000</v>
      </c>
      <c r="S14" s="16">
        <v>58779111.840000004</v>
      </c>
      <c r="T14" s="17"/>
    </row>
    <row r="15" spans="1:20" ht="15" customHeight="1" x14ac:dyDescent="0.3">
      <c r="B15" s="14" t="s">
        <v>21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/>
      <c r="S15" s="16"/>
      <c r="T15" s="17"/>
    </row>
    <row r="16" spans="1:20" ht="20.25" customHeight="1" x14ac:dyDescent="0.3">
      <c r="B16" s="14" t="s">
        <v>22</v>
      </c>
      <c r="C16" s="15">
        <v>8144080</v>
      </c>
      <c r="D16" s="15">
        <v>7729080</v>
      </c>
      <c r="E16" s="15">
        <v>0</v>
      </c>
      <c r="F16" s="16">
        <v>0</v>
      </c>
      <c r="G16" s="16">
        <v>0</v>
      </c>
      <c r="H16" s="16">
        <v>0</v>
      </c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7728182.1100000003</v>
      </c>
      <c r="R16" s="16"/>
      <c r="S16" s="16"/>
      <c r="T16" s="17"/>
    </row>
    <row r="17" spans="2:20" ht="15" customHeight="1" x14ac:dyDescent="0.3">
      <c r="B17" s="14" t="s">
        <v>23</v>
      </c>
      <c r="C17" s="15">
        <v>36988180</v>
      </c>
      <c r="D17" s="15">
        <v>45962804.380000003</v>
      </c>
      <c r="E17" s="15">
        <v>3270439.93</v>
      </c>
      <c r="F17" s="16">
        <v>3302946.95</v>
      </c>
      <c r="G17" s="16">
        <v>3290725.51</v>
      </c>
      <c r="H17" s="16">
        <v>3305672.29</v>
      </c>
      <c r="I17" s="16">
        <v>3298333.09</v>
      </c>
      <c r="J17" s="16">
        <v>0</v>
      </c>
      <c r="K17" s="17">
        <v>0</v>
      </c>
      <c r="L17" s="16">
        <v>0</v>
      </c>
      <c r="M17" s="16">
        <v>3928706.24</v>
      </c>
      <c r="N17" s="16">
        <v>4606576.84</v>
      </c>
      <c r="O17" s="16">
        <v>5260813.34</v>
      </c>
      <c r="P17" s="16">
        <v>3333800.47</v>
      </c>
      <c r="Q17" s="16">
        <v>3325759.46</v>
      </c>
      <c r="R17" s="16">
        <v>3365295.66</v>
      </c>
      <c r="S17" s="16">
        <v>5669746.71</v>
      </c>
      <c r="T17" s="17"/>
    </row>
    <row r="18" spans="2:20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7"/>
    </row>
    <row r="19" spans="2:20" ht="15.6" customHeight="1" x14ac:dyDescent="0.3">
      <c r="B19" s="10" t="s">
        <v>24</v>
      </c>
      <c r="C19" s="11">
        <f>SUM(C20:C28)</f>
        <v>20171565</v>
      </c>
      <c r="D19" s="11">
        <f>SUM(D20:D28)</f>
        <v>48925626.649999999</v>
      </c>
      <c r="E19" s="11">
        <f>SUM(E20:E28)</f>
        <v>454270.77</v>
      </c>
      <c r="F19" s="12">
        <f t="shared" ref="F19:J19" si="4">SUM(F20:F28)</f>
        <v>1574212.8900000001</v>
      </c>
      <c r="G19" s="12">
        <f t="shared" si="4"/>
        <v>1634369.0200000003</v>
      </c>
      <c r="H19" s="12">
        <f t="shared" si="4"/>
        <v>1872283.12</v>
      </c>
      <c r="I19" s="12">
        <f t="shared" si="4"/>
        <v>1496281.83</v>
      </c>
      <c r="J19" s="12">
        <f t="shared" si="4"/>
        <v>0</v>
      </c>
      <c r="K19" s="13">
        <f>K20+K21+K22+K23+K24+K25+K26+K27+K28</f>
        <v>0</v>
      </c>
      <c r="L19" s="12">
        <f t="shared" ref="L19:O19" si="5">SUM(L20:L28)</f>
        <v>0</v>
      </c>
      <c r="M19" s="12">
        <f t="shared" si="5"/>
        <v>1885839.43</v>
      </c>
      <c r="N19" s="12">
        <f t="shared" si="5"/>
        <v>2577453.61</v>
      </c>
      <c r="O19" s="12">
        <f t="shared" si="5"/>
        <v>2950108.0100000002</v>
      </c>
      <c r="P19" s="12">
        <f>SUM(P20:P28)</f>
        <v>9786755.1700000018</v>
      </c>
      <c r="Q19" s="12">
        <f t="shared" ref="Q19" si="6">SUM(Q20:Q28)</f>
        <v>5668069.6600000001</v>
      </c>
      <c r="R19" s="12">
        <f t="shared" ref="R19:S19" si="7">SUM(R20:R28)</f>
        <v>7487707.2200000007</v>
      </c>
      <c r="S19" s="12">
        <f t="shared" si="7"/>
        <v>7726549.3199999994</v>
      </c>
      <c r="T19" s="13">
        <f>SUM(E19:S19)</f>
        <v>45113900.050000004</v>
      </c>
    </row>
    <row r="20" spans="2:20" ht="15.6" customHeight="1" x14ac:dyDescent="0.3">
      <c r="B20" s="14" t="s">
        <v>25</v>
      </c>
      <c r="C20" s="15">
        <v>8038645</v>
      </c>
      <c r="D20" s="15">
        <v>10142645</v>
      </c>
      <c r="E20" s="15">
        <v>99798.33</v>
      </c>
      <c r="F20" s="56">
        <v>1202453.51</v>
      </c>
      <c r="G20" s="16">
        <v>702818.37</v>
      </c>
      <c r="H20" s="18">
        <v>743254.13</v>
      </c>
      <c r="I20" s="16">
        <v>814199.09</v>
      </c>
      <c r="J20" s="16">
        <v>0</v>
      </c>
      <c r="K20" s="17">
        <v>0</v>
      </c>
      <c r="L20" s="16">
        <v>0</v>
      </c>
      <c r="M20" s="16">
        <v>261135.26</v>
      </c>
      <c r="N20" s="16">
        <v>1007394.48</v>
      </c>
      <c r="O20" s="16">
        <v>1645956.78</v>
      </c>
      <c r="P20" s="16">
        <v>963067.7</v>
      </c>
      <c r="Q20" s="16">
        <v>229831.3</v>
      </c>
      <c r="R20" s="16">
        <v>1530093.12</v>
      </c>
      <c r="S20" s="16">
        <v>876528</v>
      </c>
      <c r="T20" s="17"/>
    </row>
    <row r="21" spans="2:20" ht="20.25" customHeight="1" x14ac:dyDescent="0.3">
      <c r="B21" s="14" t="s">
        <v>26</v>
      </c>
      <c r="C21" s="15">
        <v>0</v>
      </c>
      <c r="D21" s="15">
        <v>2749301</v>
      </c>
      <c r="E21" s="15">
        <v>0</v>
      </c>
      <c r="F21" s="16">
        <v>0</v>
      </c>
      <c r="G21" s="16">
        <v>195305.79</v>
      </c>
      <c r="H21" s="16">
        <v>0</v>
      </c>
      <c r="I21" s="16">
        <v>12095</v>
      </c>
      <c r="J21" s="16">
        <v>0</v>
      </c>
      <c r="K21" s="17">
        <v>0</v>
      </c>
      <c r="L21" s="16">
        <v>0</v>
      </c>
      <c r="M21" s="16">
        <v>213462</v>
      </c>
      <c r="N21" s="16">
        <v>317742.90000000002</v>
      </c>
      <c r="O21" s="16">
        <v>618701.9</v>
      </c>
      <c r="P21" s="16">
        <v>308892.90000000002</v>
      </c>
      <c r="Q21" s="16">
        <v>380448.77</v>
      </c>
      <c r="R21" s="16">
        <v>196200</v>
      </c>
      <c r="S21" s="16">
        <v>297828</v>
      </c>
      <c r="T21" s="17"/>
    </row>
    <row r="22" spans="2:20" ht="15.6" customHeight="1" x14ac:dyDescent="0.3">
      <c r="B22" s="14" t="s">
        <v>27</v>
      </c>
      <c r="C22" s="15">
        <v>1500000</v>
      </c>
      <c r="D22" s="15">
        <v>2141531.9500000002</v>
      </c>
      <c r="E22" s="15">
        <v>34100</v>
      </c>
      <c r="F22" s="16">
        <v>84250</v>
      </c>
      <c r="G22" s="16">
        <v>79950</v>
      </c>
      <c r="H22" s="16">
        <v>238650</v>
      </c>
      <c r="I22" s="16">
        <v>121050</v>
      </c>
      <c r="J22" s="16">
        <v>0</v>
      </c>
      <c r="K22" s="17">
        <v>0</v>
      </c>
      <c r="L22" s="16">
        <v>0</v>
      </c>
      <c r="M22" s="16">
        <v>8450</v>
      </c>
      <c r="N22" s="16">
        <v>231400</v>
      </c>
      <c r="O22" s="16">
        <v>100200</v>
      </c>
      <c r="P22" s="16">
        <v>722861.48</v>
      </c>
      <c r="Q22" s="16">
        <v>208250</v>
      </c>
      <c r="R22" s="16">
        <v>79650</v>
      </c>
      <c r="S22" s="16">
        <v>219227</v>
      </c>
      <c r="T22" s="17"/>
    </row>
    <row r="23" spans="2:20" ht="15.6" customHeight="1" x14ac:dyDescent="0.3">
      <c r="B23" s="14" t="s">
        <v>28</v>
      </c>
      <c r="C23" s="15">
        <v>0</v>
      </c>
      <c r="D23" s="15">
        <v>262431.7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>
        <v>109986</v>
      </c>
      <c r="Q23" s="16"/>
      <c r="R23" s="16"/>
      <c r="S23" s="16">
        <v>63927</v>
      </c>
      <c r="T23" s="17"/>
    </row>
    <row r="24" spans="2:20" ht="15.6" customHeight="1" x14ac:dyDescent="0.3">
      <c r="B24" s="14" t="s">
        <v>29</v>
      </c>
      <c r="C24" s="15">
        <v>1710120</v>
      </c>
      <c r="D24" s="15">
        <v>16347184</v>
      </c>
      <c r="E24" s="15">
        <v>0</v>
      </c>
      <c r="F24" s="16">
        <v>0</v>
      </c>
      <c r="G24" s="16">
        <v>150497.20000000001</v>
      </c>
      <c r="H24" s="16">
        <v>473584.53</v>
      </c>
      <c r="I24" s="16">
        <v>218759.26</v>
      </c>
      <c r="J24" s="16">
        <v>0</v>
      </c>
      <c r="K24" s="17">
        <v>0</v>
      </c>
      <c r="L24" s="16">
        <v>0</v>
      </c>
      <c r="M24" s="16">
        <v>52510</v>
      </c>
      <c r="N24" s="16">
        <v>273811.82</v>
      </c>
      <c r="O24" s="16">
        <v>60000</v>
      </c>
      <c r="P24" s="16">
        <v>6852640.79</v>
      </c>
      <c r="Q24" s="16">
        <v>2314626</v>
      </c>
      <c r="R24" s="16">
        <v>2355100</v>
      </c>
      <c r="S24" s="16">
        <v>2846702.6</v>
      </c>
      <c r="T24" s="17"/>
    </row>
    <row r="25" spans="2:20" ht="15.6" customHeight="1" x14ac:dyDescent="0.3">
      <c r="B25" s="14" t="s">
        <v>30</v>
      </c>
      <c r="C25" s="15">
        <v>2520000</v>
      </c>
      <c r="D25" s="15">
        <v>5270000</v>
      </c>
      <c r="E25" s="15">
        <v>288072.44</v>
      </c>
      <c r="F25" s="16">
        <v>254109.38</v>
      </c>
      <c r="G25" s="16">
        <v>291638.81</v>
      </c>
      <c r="H25" s="18">
        <v>335794.96</v>
      </c>
      <c r="I25" s="16">
        <v>249029.48</v>
      </c>
      <c r="J25" s="16">
        <v>0</v>
      </c>
      <c r="K25" s="17">
        <v>0</v>
      </c>
      <c r="L25" s="16">
        <v>0</v>
      </c>
      <c r="M25" s="16">
        <v>1302782.17</v>
      </c>
      <c r="N25" s="16">
        <v>328888.76</v>
      </c>
      <c r="O25" s="16">
        <v>254629.33</v>
      </c>
      <c r="P25" s="16">
        <v>394404.05</v>
      </c>
      <c r="Q25" s="16">
        <v>363620.11</v>
      </c>
      <c r="R25" s="16">
        <v>363944.24</v>
      </c>
      <c r="S25" s="16">
        <v>590004.38</v>
      </c>
      <c r="T25" s="17"/>
    </row>
    <row r="26" spans="2:20" ht="15.6" customHeight="1" x14ac:dyDescent="0.3">
      <c r="B26" s="14" t="s">
        <v>31</v>
      </c>
      <c r="C26" s="15">
        <v>0</v>
      </c>
      <c r="D26" s="15">
        <v>1529000</v>
      </c>
      <c r="E26" s="15">
        <v>0</v>
      </c>
      <c r="F26" s="16">
        <v>0</v>
      </c>
      <c r="G26" s="16">
        <v>22420</v>
      </c>
      <c r="H26" s="32">
        <v>37199.5</v>
      </c>
      <c r="I26" s="16">
        <v>36049</v>
      </c>
      <c r="J26" s="16"/>
      <c r="K26" s="17">
        <v>0</v>
      </c>
      <c r="L26" s="16">
        <v>0</v>
      </c>
      <c r="M26" s="16">
        <v>0</v>
      </c>
      <c r="N26" s="16">
        <v>176501.23</v>
      </c>
      <c r="O26" s="16">
        <v>161660</v>
      </c>
      <c r="P26" s="16">
        <v>65744.850000000006</v>
      </c>
      <c r="Q26" s="16">
        <v>0</v>
      </c>
      <c r="R26" s="16">
        <v>825454.11</v>
      </c>
      <c r="S26" s="16">
        <v>91579.76</v>
      </c>
      <c r="T26" s="17"/>
    </row>
    <row r="27" spans="2:20" ht="15.6" customHeight="1" x14ac:dyDescent="0.3">
      <c r="B27" s="14" t="s">
        <v>32</v>
      </c>
      <c r="C27" s="15">
        <v>402800</v>
      </c>
      <c r="D27" s="15">
        <v>2536150</v>
      </c>
      <c r="E27" s="15">
        <v>32300</v>
      </c>
      <c r="F27" s="16">
        <v>33400</v>
      </c>
      <c r="G27" s="16">
        <v>38100</v>
      </c>
      <c r="H27" s="16">
        <v>43800</v>
      </c>
      <c r="I27" s="16">
        <v>45100</v>
      </c>
      <c r="J27" s="16">
        <v>0</v>
      </c>
      <c r="K27" s="17">
        <v>0</v>
      </c>
      <c r="L27" s="16">
        <v>0</v>
      </c>
      <c r="M27" s="16">
        <v>47500</v>
      </c>
      <c r="N27" s="16">
        <v>241714.42</v>
      </c>
      <c r="O27" s="16">
        <v>108960</v>
      </c>
      <c r="P27" s="16">
        <v>47100</v>
      </c>
      <c r="Q27" s="16">
        <v>262650</v>
      </c>
      <c r="R27" s="16">
        <v>241584</v>
      </c>
      <c r="S27" s="16">
        <v>797756.96</v>
      </c>
      <c r="T27" s="17"/>
    </row>
    <row r="28" spans="2:20" ht="15.6" customHeight="1" x14ac:dyDescent="0.3">
      <c r="B28" s="14" t="s">
        <v>33</v>
      </c>
      <c r="C28" s="15">
        <v>6000000</v>
      </c>
      <c r="D28" s="15">
        <v>7947383</v>
      </c>
      <c r="E28" s="15">
        <v>0</v>
      </c>
      <c r="F28" s="16">
        <v>0</v>
      </c>
      <c r="G28" s="16">
        <v>153638.85</v>
      </c>
      <c r="H28" s="16">
        <v>0</v>
      </c>
      <c r="I28" s="16">
        <v>0</v>
      </c>
      <c r="J28" s="16">
        <v>0</v>
      </c>
      <c r="K28" s="17"/>
      <c r="L28" s="16">
        <v>0</v>
      </c>
      <c r="M28" s="16">
        <v>0</v>
      </c>
      <c r="N28" s="16">
        <v>0</v>
      </c>
      <c r="O28" s="16">
        <v>0</v>
      </c>
      <c r="P28" s="16">
        <v>322057.40000000002</v>
      </c>
      <c r="Q28" s="16">
        <v>1908643.48</v>
      </c>
      <c r="R28" s="16">
        <v>1895681.75</v>
      </c>
      <c r="S28" s="16">
        <v>1942995.62</v>
      </c>
      <c r="T28" s="17"/>
    </row>
    <row r="29" spans="2:20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7"/>
    </row>
    <row r="30" spans="2:20" ht="15.6" customHeight="1" x14ac:dyDescent="0.3">
      <c r="B30" s="10" t="s">
        <v>34</v>
      </c>
      <c r="C30" s="11">
        <f>SUM(C31:C39)</f>
        <v>38400632</v>
      </c>
      <c r="D30" s="11">
        <f>SUM(D31:D39)</f>
        <v>22819865.850000001</v>
      </c>
      <c r="E30" s="11">
        <f>SUM(E31:E39)</f>
        <v>443440</v>
      </c>
      <c r="F30" s="12">
        <f>F31+F32+F33+F34+F35+F36+F37+F38+F39</f>
        <v>584314.67999999993</v>
      </c>
      <c r="G30" s="12">
        <f t="shared" ref="G30" si="8">SUM(G31:G39)</f>
        <v>494740</v>
      </c>
      <c r="H30" s="12">
        <f>SUM(H31:H39)</f>
        <v>477525</v>
      </c>
      <c r="I30" s="12">
        <f t="shared" ref="I30:J30" si="9">SUM(I31:I39)</f>
        <v>3749611.09</v>
      </c>
      <c r="J30" s="12">
        <f t="shared" si="9"/>
        <v>0</v>
      </c>
      <c r="K30" s="13">
        <f>K31+K32+K33+K34+K35+K36+K37+K38+K39</f>
        <v>0</v>
      </c>
      <c r="L30" s="12">
        <f t="shared" ref="L30:O30" si="10">SUM(L31:L39)</f>
        <v>0</v>
      </c>
      <c r="M30" s="12">
        <f t="shared" si="10"/>
        <v>1523609.78</v>
      </c>
      <c r="N30" s="12">
        <f t="shared" si="10"/>
        <v>946447.53</v>
      </c>
      <c r="O30" s="12">
        <f t="shared" si="10"/>
        <v>1613386.2</v>
      </c>
      <c r="P30" s="12">
        <f>SUM(P31:P39)</f>
        <v>1809235.38</v>
      </c>
      <c r="Q30" s="12">
        <f t="shared" ref="Q30" si="11">SUM(Q31:Q39)</f>
        <v>1116211.9899999998</v>
      </c>
      <c r="R30" s="12">
        <f t="shared" ref="R30:S30" si="12">SUM(R31:R39)</f>
        <v>2815741.8699999996</v>
      </c>
      <c r="S30" s="12">
        <f t="shared" si="12"/>
        <v>5459722.4499999993</v>
      </c>
      <c r="T30" s="13">
        <f>SUM(E30:S30)</f>
        <v>21033985.969999999</v>
      </c>
    </row>
    <row r="31" spans="2:20" ht="15.6" customHeight="1" x14ac:dyDescent="0.3">
      <c r="B31" s="14" t="s">
        <v>35</v>
      </c>
      <c r="C31" s="15">
        <v>20000</v>
      </c>
      <c r="D31" s="15">
        <v>1373720</v>
      </c>
      <c r="E31" s="15">
        <v>0</v>
      </c>
      <c r="F31" s="16">
        <v>0</v>
      </c>
      <c r="G31" s="16">
        <v>32100</v>
      </c>
      <c r="H31" s="16">
        <v>0</v>
      </c>
      <c r="I31" s="16">
        <v>232829.74</v>
      </c>
      <c r="J31" s="16">
        <v>0</v>
      </c>
      <c r="K31" s="17">
        <v>0</v>
      </c>
      <c r="L31" s="16">
        <v>0</v>
      </c>
      <c r="M31" s="16">
        <v>137883.20000000001</v>
      </c>
      <c r="N31" s="16">
        <v>19740</v>
      </c>
      <c r="O31" s="16">
        <v>41670</v>
      </c>
      <c r="P31" s="16">
        <v>151156</v>
      </c>
      <c r="Q31" s="16">
        <v>528636.81999999995</v>
      </c>
      <c r="R31" s="16">
        <v>53354.71</v>
      </c>
      <c r="S31" s="16">
        <v>29083</v>
      </c>
      <c r="T31" s="13"/>
    </row>
    <row r="32" spans="2:20" ht="15.6" customHeight="1" x14ac:dyDescent="0.3">
      <c r="B32" s="14" t="s">
        <v>36</v>
      </c>
      <c r="C32" s="15">
        <v>0</v>
      </c>
      <c r="D32" s="15">
        <v>237000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147341.88</v>
      </c>
      <c r="N32" s="16">
        <v>0</v>
      </c>
      <c r="O32" s="16">
        <v>0</v>
      </c>
      <c r="P32" s="16"/>
      <c r="Q32" s="16">
        <v>76700</v>
      </c>
      <c r="R32" s="16"/>
      <c r="S32" s="16"/>
      <c r="T32" s="13"/>
    </row>
    <row r="33" spans="2:20" ht="15.6" customHeight="1" x14ac:dyDescent="0.3">
      <c r="B33" s="14" t="s">
        <v>37</v>
      </c>
      <c r="C33" s="15">
        <v>20000</v>
      </c>
      <c r="D33" s="15">
        <v>4246991.53</v>
      </c>
      <c r="E33" s="15">
        <v>0</v>
      </c>
      <c r="F33" s="16">
        <v>0</v>
      </c>
      <c r="G33" s="16">
        <v>0</v>
      </c>
      <c r="H33" s="16">
        <v>0</v>
      </c>
      <c r="I33" s="16">
        <v>1056049.26</v>
      </c>
      <c r="J33" s="16">
        <v>0</v>
      </c>
      <c r="K33" s="17">
        <v>0</v>
      </c>
      <c r="L33" s="16">
        <v>0</v>
      </c>
      <c r="M33" s="16">
        <v>142857.81</v>
      </c>
      <c r="N33" s="16">
        <v>16461</v>
      </c>
      <c r="O33" s="16">
        <v>6200</v>
      </c>
      <c r="P33" s="16">
        <v>543025.06000000006</v>
      </c>
      <c r="Q33" s="16">
        <v>0</v>
      </c>
      <c r="R33" s="16">
        <v>209461.8</v>
      </c>
      <c r="S33" s="16">
        <v>1666740.56</v>
      </c>
      <c r="T33" s="13"/>
    </row>
    <row r="34" spans="2:20" ht="15.6" customHeight="1" x14ac:dyDescent="0.3">
      <c r="B34" s="14" t="s">
        <v>38</v>
      </c>
      <c r="C34" s="15">
        <v>20000</v>
      </c>
      <c r="D34" s="15">
        <v>370000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138297.17000000001</v>
      </c>
      <c r="N34" s="16">
        <v>0</v>
      </c>
      <c r="O34" s="16">
        <v>0</v>
      </c>
      <c r="P34" s="16">
        <v>21240</v>
      </c>
      <c r="Q34" s="16">
        <v>0</v>
      </c>
      <c r="R34" s="16"/>
      <c r="S34" s="16">
        <v>173222.66</v>
      </c>
      <c r="T34" s="13"/>
    </row>
    <row r="35" spans="2:20" ht="15.6" customHeight="1" x14ac:dyDescent="0.3">
      <c r="B35" s="14" t="s">
        <v>39</v>
      </c>
      <c r="C35" s="15">
        <v>0</v>
      </c>
      <c r="D35" s="15">
        <v>116141.9</v>
      </c>
      <c r="E35" s="15">
        <v>0</v>
      </c>
      <c r="F35" s="16">
        <v>6141.9</v>
      </c>
      <c r="G35" s="16">
        <v>0</v>
      </c>
      <c r="H35" s="16">
        <v>0</v>
      </c>
      <c r="I35" s="16">
        <v>25000</v>
      </c>
      <c r="J35" s="16">
        <v>0</v>
      </c>
      <c r="K35" s="17"/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/>
      <c r="S35" s="16">
        <v>180.54</v>
      </c>
      <c r="T35" s="13"/>
    </row>
    <row r="36" spans="2:20" ht="15.6" customHeight="1" x14ac:dyDescent="0.3">
      <c r="B36" s="14" t="s">
        <v>40</v>
      </c>
      <c r="C36" s="15">
        <v>20000</v>
      </c>
      <c r="D36" s="15">
        <v>71720.960000000006</v>
      </c>
      <c r="E36" s="15">
        <v>0</v>
      </c>
      <c r="F36" s="16">
        <v>35720.959999999999</v>
      </c>
      <c r="G36" s="16">
        <v>0</v>
      </c>
      <c r="H36" s="16">
        <v>0</v>
      </c>
      <c r="I36" s="16">
        <v>0</v>
      </c>
      <c r="J36" s="16"/>
      <c r="K36" s="17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5900</v>
      </c>
      <c r="R36" s="16"/>
      <c r="S36" s="16">
        <v>11773.66</v>
      </c>
      <c r="T36" s="13"/>
    </row>
    <row r="37" spans="2:20" ht="15.6" customHeight="1" x14ac:dyDescent="0.3">
      <c r="B37" s="14" t="s">
        <v>41</v>
      </c>
      <c r="C37" s="15">
        <v>5379992</v>
      </c>
      <c r="D37" s="15">
        <v>9979992</v>
      </c>
      <c r="E37" s="15">
        <v>443440</v>
      </c>
      <c r="F37" s="16">
        <v>469074.7</v>
      </c>
      <c r="G37" s="16">
        <v>462640</v>
      </c>
      <c r="H37" s="18">
        <v>473650</v>
      </c>
      <c r="I37" s="16">
        <v>1673650</v>
      </c>
      <c r="J37" s="16"/>
      <c r="K37" s="17"/>
      <c r="L37" s="16">
        <v>0</v>
      </c>
      <c r="M37" s="16">
        <v>500171</v>
      </c>
      <c r="N37" s="16">
        <v>473650</v>
      </c>
      <c r="O37" s="16">
        <v>1538516.2</v>
      </c>
      <c r="P37" s="16">
        <v>479450</v>
      </c>
      <c r="Q37" s="16">
        <v>479450</v>
      </c>
      <c r="R37" s="16">
        <v>1897893</v>
      </c>
      <c r="S37" s="16">
        <v>483010</v>
      </c>
      <c r="T37" s="13"/>
    </row>
    <row r="38" spans="2:20" ht="15.6" customHeight="1" x14ac:dyDescent="0.3">
      <c r="B38" s="14" t="s">
        <v>42</v>
      </c>
      <c r="C38" s="15">
        <v>0</v>
      </c>
      <c r="D38" s="15">
        <v>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/>
      <c r="P38" s="16"/>
      <c r="Q38" s="16"/>
      <c r="R38" s="16"/>
      <c r="S38" s="16"/>
      <c r="T38" s="17"/>
    </row>
    <row r="39" spans="2:20" ht="16.5" customHeight="1" x14ac:dyDescent="0.3">
      <c r="B39" s="14" t="s">
        <v>43</v>
      </c>
      <c r="C39" s="15">
        <v>32940640</v>
      </c>
      <c r="D39" s="15">
        <v>6424299.46</v>
      </c>
      <c r="E39" s="15">
        <v>0</v>
      </c>
      <c r="F39" s="16">
        <v>73377.119999999995</v>
      </c>
      <c r="G39" s="16">
        <v>0</v>
      </c>
      <c r="H39" s="16">
        <v>3875</v>
      </c>
      <c r="I39" s="16">
        <v>762082.09</v>
      </c>
      <c r="J39" s="16"/>
      <c r="K39" s="17"/>
      <c r="L39" s="16">
        <v>0</v>
      </c>
      <c r="M39" s="16">
        <v>457058.72</v>
      </c>
      <c r="N39" s="16">
        <v>436596.53</v>
      </c>
      <c r="O39" s="16">
        <v>27000</v>
      </c>
      <c r="P39" s="16">
        <v>614364.31999999995</v>
      </c>
      <c r="Q39" s="16">
        <v>25525.17</v>
      </c>
      <c r="R39" s="16">
        <v>655032.36</v>
      </c>
      <c r="S39" s="16">
        <v>3095712.03</v>
      </c>
      <c r="T39" s="17"/>
    </row>
    <row r="40" spans="2:20" ht="14.25" hidden="1" customHeight="1" x14ac:dyDescent="0.3">
      <c r="B40" s="14" t="s">
        <v>44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7"/>
    </row>
    <row r="41" spans="2:20" ht="15" customHeight="1" x14ac:dyDescent="0.3">
      <c r="B41" s="10" t="s">
        <v>45</v>
      </c>
      <c r="C41" s="11">
        <f>SUM(C42:C48)</f>
        <v>300000</v>
      </c>
      <c r="D41" s="11">
        <f>SUM(D42:D48)</f>
        <v>310000</v>
      </c>
      <c r="E41" s="11">
        <f>SUM(E42:E48)</f>
        <v>0</v>
      </c>
      <c r="F41" s="12">
        <f t="shared" ref="F41:J41" si="13">SUM(F42:F48)</f>
        <v>220039.6</v>
      </c>
      <c r="G41" s="12">
        <f t="shared" si="13"/>
        <v>0</v>
      </c>
      <c r="H41" s="12">
        <f t="shared" si="13"/>
        <v>0</v>
      </c>
      <c r="I41" s="12">
        <f t="shared" si="13"/>
        <v>0</v>
      </c>
      <c r="J41" s="12">
        <f t="shared" si="13"/>
        <v>0</v>
      </c>
      <c r="K41" s="13">
        <f>K42</f>
        <v>0</v>
      </c>
      <c r="L41" s="12">
        <f t="shared" ref="L41:P41" si="14">SUM(L42:L48)</f>
        <v>0</v>
      </c>
      <c r="M41" s="12">
        <f t="shared" si="14"/>
        <v>0</v>
      </c>
      <c r="N41" s="12">
        <f t="shared" si="14"/>
        <v>0</v>
      </c>
      <c r="O41" s="12">
        <f t="shared" si="14"/>
        <v>0</v>
      </c>
      <c r="P41" s="12">
        <f t="shared" si="14"/>
        <v>0</v>
      </c>
      <c r="Q41" s="12">
        <f t="shared" ref="Q41" si="15">SUM(Q42:Q48)</f>
        <v>9752.9</v>
      </c>
      <c r="R41" s="12">
        <f t="shared" ref="R41:S41" si="16">SUM(R42:R48)</f>
        <v>0</v>
      </c>
      <c r="S41" s="12">
        <f t="shared" si="16"/>
        <v>0</v>
      </c>
      <c r="T41" s="13">
        <f>SUM(E41:S41)</f>
        <v>229792.5</v>
      </c>
    </row>
    <row r="42" spans="2:20" ht="20.25" x14ac:dyDescent="0.3">
      <c r="B42" s="14" t="s">
        <v>46</v>
      </c>
      <c r="C42" s="15">
        <v>0</v>
      </c>
      <c r="D42" s="15">
        <v>10000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9752.9</v>
      </c>
      <c r="R42" s="16"/>
      <c r="S42" s="16"/>
      <c r="T42" s="17"/>
    </row>
    <row r="43" spans="2:20" ht="15.6" customHeight="1" x14ac:dyDescent="0.3">
      <c r="B43" s="14" t="s">
        <v>47</v>
      </c>
      <c r="C43" s="15">
        <v>0</v>
      </c>
      <c r="D43" s="15">
        <v>0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6"/>
      <c r="S43" s="16"/>
      <c r="T43" s="17"/>
    </row>
    <row r="44" spans="2:20" ht="15" customHeight="1" x14ac:dyDescent="0.3">
      <c r="B44" s="14" t="s">
        <v>48</v>
      </c>
      <c r="C44" s="15">
        <v>0</v>
      </c>
      <c r="D44" s="15">
        <v>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6"/>
      <c r="S44" s="16"/>
      <c r="T44" s="17"/>
    </row>
    <row r="45" spans="2:20" ht="15" customHeight="1" x14ac:dyDescent="0.3">
      <c r="B45" s="14" t="s">
        <v>49</v>
      </c>
      <c r="C45" s="15">
        <v>0</v>
      </c>
      <c r="D45" s="15">
        <v>0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6"/>
      <c r="S45" s="16"/>
      <c r="T45" s="17"/>
    </row>
    <row r="46" spans="2:20" ht="15" customHeight="1" x14ac:dyDescent="0.3">
      <c r="B46" s="14" t="s">
        <v>50</v>
      </c>
      <c r="C46" s="15">
        <v>0</v>
      </c>
      <c r="D46" s="15">
        <v>0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6"/>
      <c r="S46" s="16"/>
      <c r="T46" s="17"/>
    </row>
    <row r="47" spans="2:20" ht="15" customHeight="1" x14ac:dyDescent="0.3">
      <c r="B47" s="14" t="s">
        <v>51</v>
      </c>
      <c r="C47" s="15">
        <v>300000</v>
      </c>
      <c r="D47" s="15">
        <v>300000</v>
      </c>
      <c r="E47" s="15">
        <v>0</v>
      </c>
      <c r="F47" s="16">
        <v>220039.6</v>
      </c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/>
      <c r="S47" s="16"/>
      <c r="T47" s="17"/>
    </row>
    <row r="48" spans="2:20" ht="15" customHeight="1" x14ac:dyDescent="0.3">
      <c r="B48" s="14" t="s">
        <v>52</v>
      </c>
      <c r="C48" s="15">
        <v>0</v>
      </c>
      <c r="D48" s="15">
        <v>0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6"/>
      <c r="S48" s="16"/>
      <c r="T48" s="17"/>
    </row>
    <row r="49" spans="2:20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7"/>
    </row>
    <row r="50" spans="2:20" ht="20.25" x14ac:dyDescent="0.3">
      <c r="B50" s="10" t="s">
        <v>53</v>
      </c>
      <c r="C50" s="11">
        <f>SUM(C51:C57)</f>
        <v>0</v>
      </c>
      <c r="D50" s="11">
        <f>SUM(D51:D57)</f>
        <v>0</v>
      </c>
      <c r="E50" s="11">
        <f>SUM(E51:E57)</f>
        <v>0</v>
      </c>
      <c r="F50" s="12">
        <f t="shared" ref="F50:J50" si="17">SUM(F51:F57)</f>
        <v>0</v>
      </c>
      <c r="G50" s="12">
        <f t="shared" si="17"/>
        <v>0</v>
      </c>
      <c r="H50" s="12">
        <f t="shared" si="17"/>
        <v>0</v>
      </c>
      <c r="I50" s="12">
        <f t="shared" si="17"/>
        <v>0</v>
      </c>
      <c r="J50" s="12">
        <f t="shared" si="17"/>
        <v>0</v>
      </c>
      <c r="K50" s="13"/>
      <c r="L50" s="12">
        <f t="shared" ref="L50:P50" si="18">SUM(L51:L57)</f>
        <v>0</v>
      </c>
      <c r="M50" s="12">
        <f t="shared" si="18"/>
        <v>0</v>
      </c>
      <c r="N50" s="12">
        <f t="shared" si="18"/>
        <v>0</v>
      </c>
      <c r="O50" s="12">
        <f t="shared" si="18"/>
        <v>0</v>
      </c>
      <c r="P50" s="12">
        <f t="shared" si="18"/>
        <v>0</v>
      </c>
      <c r="Q50" s="12">
        <f t="shared" ref="Q50" si="19">SUM(Q51:Q57)</f>
        <v>0</v>
      </c>
      <c r="R50" s="12">
        <f t="shared" ref="R50:S50" si="20">SUM(R51:R57)</f>
        <v>0</v>
      </c>
      <c r="S50" s="12">
        <f t="shared" si="20"/>
        <v>0</v>
      </c>
      <c r="T50" s="13">
        <f>SUM(T51:T57)</f>
        <v>0</v>
      </c>
    </row>
    <row r="51" spans="2:20" ht="20.25" x14ac:dyDescent="0.3">
      <c r="B51" s="14" t="s">
        <v>54</v>
      </c>
      <c r="C51" s="15">
        <v>0</v>
      </c>
      <c r="D51" s="15">
        <v>0</v>
      </c>
      <c r="E51" s="15">
        <v>0</v>
      </c>
      <c r="F51" s="16">
        <v>0</v>
      </c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>
        <v>0</v>
      </c>
      <c r="O51" s="16">
        <v>0</v>
      </c>
      <c r="P51" s="16"/>
      <c r="Q51" s="16">
        <v>0</v>
      </c>
      <c r="R51" s="16">
        <v>0</v>
      </c>
      <c r="S51" s="16">
        <v>0</v>
      </c>
      <c r="T51" s="17"/>
    </row>
    <row r="52" spans="2:20" ht="20.25" x14ac:dyDescent="0.3">
      <c r="B52" s="14" t="s">
        <v>55</v>
      </c>
      <c r="C52" s="15">
        <v>0</v>
      </c>
      <c r="D52" s="15">
        <v>0</v>
      </c>
      <c r="E52" s="15">
        <v>0</v>
      </c>
      <c r="F52" s="16">
        <v>0</v>
      </c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>
        <v>0</v>
      </c>
      <c r="O52" s="16">
        <v>0</v>
      </c>
      <c r="P52" s="16"/>
      <c r="Q52" s="16">
        <v>0</v>
      </c>
      <c r="R52" s="16">
        <v>0</v>
      </c>
      <c r="S52" s="16">
        <v>0</v>
      </c>
      <c r="T52" s="17"/>
    </row>
    <row r="53" spans="2:20" ht="20.25" x14ac:dyDescent="0.3">
      <c r="B53" s="14" t="s">
        <v>56</v>
      </c>
      <c r="C53" s="15">
        <v>0</v>
      </c>
      <c r="D53" s="15">
        <v>0</v>
      </c>
      <c r="E53" s="15">
        <v>0</v>
      </c>
      <c r="F53" s="16">
        <v>0</v>
      </c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>
        <v>0</v>
      </c>
      <c r="O53" s="16">
        <v>0</v>
      </c>
      <c r="P53" s="16"/>
      <c r="Q53" s="16">
        <v>0</v>
      </c>
      <c r="R53" s="16">
        <v>0</v>
      </c>
      <c r="S53" s="16">
        <v>0</v>
      </c>
      <c r="T53" s="17"/>
    </row>
    <row r="54" spans="2:20" ht="20.25" x14ac:dyDescent="0.3">
      <c r="B54" s="14" t="s">
        <v>57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>
        <v>0</v>
      </c>
      <c r="O54" s="16">
        <v>0</v>
      </c>
      <c r="P54" s="16"/>
      <c r="Q54" s="16">
        <v>0</v>
      </c>
      <c r="R54" s="16">
        <v>0</v>
      </c>
      <c r="S54" s="16">
        <v>0</v>
      </c>
      <c r="T54" s="17"/>
    </row>
    <row r="55" spans="2:20" ht="20.25" x14ac:dyDescent="0.3">
      <c r="B55" s="14" t="s">
        <v>58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>
        <v>0</v>
      </c>
      <c r="O55" s="16">
        <v>0</v>
      </c>
      <c r="P55" s="16"/>
      <c r="Q55" s="16">
        <v>0</v>
      </c>
      <c r="R55" s="16">
        <v>0</v>
      </c>
      <c r="S55" s="16">
        <v>0</v>
      </c>
      <c r="T55" s="17"/>
    </row>
    <row r="56" spans="2:20" ht="20.25" x14ac:dyDescent="0.3">
      <c r="B56" s="14" t="s">
        <v>59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>
        <v>0</v>
      </c>
      <c r="O56" s="16">
        <v>0</v>
      </c>
      <c r="P56" s="16"/>
      <c r="Q56" s="16">
        <v>0</v>
      </c>
      <c r="R56" s="16">
        <v>0</v>
      </c>
      <c r="S56" s="16">
        <v>0</v>
      </c>
      <c r="T56" s="17"/>
    </row>
    <row r="57" spans="2:20" ht="20.25" x14ac:dyDescent="0.3">
      <c r="B57" s="14" t="s">
        <v>60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>
        <v>0</v>
      </c>
      <c r="O57" s="16">
        <v>0</v>
      </c>
      <c r="P57" s="16"/>
      <c r="Q57" s="16">
        <v>0</v>
      </c>
      <c r="R57" s="16">
        <v>0</v>
      </c>
      <c r="S57" s="16">
        <v>0</v>
      </c>
      <c r="T57" s="17"/>
    </row>
    <row r="58" spans="2:20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7"/>
    </row>
    <row r="59" spans="2:20" ht="15.6" customHeight="1" x14ac:dyDescent="0.3">
      <c r="B59" s="10" t="s">
        <v>61</v>
      </c>
      <c r="C59" s="11">
        <f>SUM(C60:C68)</f>
        <v>150000</v>
      </c>
      <c r="D59" s="11">
        <f>SUM(D60:D68)</f>
        <v>9440218.5</v>
      </c>
      <c r="E59" s="11">
        <f>SUM(E60:E68)</f>
        <v>0</v>
      </c>
      <c r="F59" s="12">
        <f t="shared" ref="F59:J59" si="21">SUM(F60:F68)</f>
        <v>22892</v>
      </c>
      <c r="G59" s="12">
        <f t="shared" si="21"/>
        <v>1753552.25</v>
      </c>
      <c r="H59" s="12">
        <f t="shared" si="21"/>
        <v>24946</v>
      </c>
      <c r="I59" s="12">
        <f t="shared" si="21"/>
        <v>99120</v>
      </c>
      <c r="J59" s="12">
        <f t="shared" si="21"/>
        <v>0</v>
      </c>
      <c r="K59" s="13">
        <f>K60+K61</f>
        <v>0</v>
      </c>
      <c r="L59" s="12">
        <f t="shared" ref="L59:O59" si="22">SUM(L60:L68)</f>
        <v>0</v>
      </c>
      <c r="M59" s="12">
        <f t="shared" si="22"/>
        <v>0</v>
      </c>
      <c r="N59" s="12">
        <f t="shared" si="22"/>
        <v>23982</v>
      </c>
      <c r="O59" s="12">
        <f t="shared" si="22"/>
        <v>0</v>
      </c>
      <c r="P59" s="12">
        <f>SUM(P60:P68)</f>
        <v>327450</v>
      </c>
      <c r="Q59" s="12">
        <f t="shared" ref="Q59" si="23">SUM(Q60:Q68)</f>
        <v>-163440.03</v>
      </c>
      <c r="R59" s="12">
        <f t="shared" ref="R59:S59" si="24">SUM(R60:R68)</f>
        <v>191160</v>
      </c>
      <c r="S59" s="12">
        <f t="shared" si="24"/>
        <v>4926736.8099999996</v>
      </c>
      <c r="T59" s="13">
        <f>SUM(F59:S59)</f>
        <v>7206399.0299999993</v>
      </c>
    </row>
    <row r="60" spans="2:20" ht="15.6" customHeight="1" x14ac:dyDescent="0.3">
      <c r="B60" s="14" t="s">
        <v>62</v>
      </c>
      <c r="C60" s="15">
        <v>150000</v>
      </c>
      <c r="D60" s="15">
        <v>6528435.9000000004</v>
      </c>
      <c r="E60" s="15">
        <v>0</v>
      </c>
      <c r="F60" s="16">
        <v>0</v>
      </c>
      <c r="G60" s="16">
        <v>76700</v>
      </c>
      <c r="H60" s="16"/>
      <c r="I60" s="16">
        <v>99120</v>
      </c>
      <c r="J60" s="16"/>
      <c r="K60" s="17">
        <v>0</v>
      </c>
      <c r="L60" s="16">
        <v>0</v>
      </c>
      <c r="M60" s="16"/>
      <c r="N60" s="16">
        <v>23982</v>
      </c>
      <c r="O60" s="16">
        <v>0</v>
      </c>
      <c r="P60" s="16">
        <v>136290</v>
      </c>
      <c r="Q60" s="16">
        <v>27719.97</v>
      </c>
      <c r="R60" s="16">
        <v>0</v>
      </c>
      <c r="S60" s="16">
        <v>4503497.3600000003</v>
      </c>
      <c r="T60" s="17"/>
    </row>
    <row r="61" spans="2:20" ht="15.6" customHeight="1" x14ac:dyDescent="0.3">
      <c r="B61" s="14" t="s">
        <v>63</v>
      </c>
      <c r="C61" s="15">
        <v>0</v>
      </c>
      <c r="D61" s="15">
        <v>518946</v>
      </c>
      <c r="E61" s="15"/>
      <c r="F61" s="16">
        <v>0</v>
      </c>
      <c r="G61" s="16"/>
      <c r="H61" s="16">
        <v>24946</v>
      </c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347695.85</v>
      </c>
      <c r="T61" s="17"/>
    </row>
    <row r="62" spans="2:20" ht="15.6" customHeight="1" x14ac:dyDescent="0.3">
      <c r="B62" s="14" t="s">
        <v>64</v>
      </c>
      <c r="C62" s="15">
        <v>0</v>
      </c>
      <c r="D62" s="15">
        <v>0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6"/>
      <c r="S62" s="16"/>
      <c r="T62" s="17"/>
    </row>
    <row r="63" spans="2:20" ht="15.6" customHeight="1" x14ac:dyDescent="0.3">
      <c r="B63" s="14" t="s">
        <v>65</v>
      </c>
      <c r="C63" s="15">
        <v>0</v>
      </c>
      <c r="D63" s="15">
        <v>1978001</v>
      </c>
      <c r="E63" s="15">
        <v>0</v>
      </c>
      <c r="F63" s="16">
        <v>0</v>
      </c>
      <c r="G63" s="16">
        <v>1676852.25</v>
      </c>
      <c r="H63" s="16">
        <v>0</v>
      </c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>
        <v>191160</v>
      </c>
      <c r="Q63" s="16">
        <v>-191160</v>
      </c>
      <c r="R63" s="16">
        <v>191160</v>
      </c>
      <c r="S63" s="16">
        <v>0</v>
      </c>
      <c r="T63" s="17"/>
    </row>
    <row r="64" spans="2:20" ht="20.25" x14ac:dyDescent="0.3">
      <c r="B64" s="19" t="s">
        <v>66</v>
      </c>
      <c r="C64" s="20">
        <v>0</v>
      </c>
      <c r="D64" s="20">
        <v>388835.6</v>
      </c>
      <c r="E64" s="20">
        <v>0</v>
      </c>
      <c r="F64" s="21">
        <v>22892</v>
      </c>
      <c r="G64" s="21">
        <v>0</v>
      </c>
      <c r="H64" s="21">
        <v>0</v>
      </c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>
        <v>0</v>
      </c>
      <c r="Q64" s="21">
        <v>0</v>
      </c>
      <c r="R64" s="21"/>
      <c r="S64" s="21">
        <v>75543.600000000006</v>
      </c>
      <c r="T64" s="22"/>
    </row>
    <row r="65" spans="2:20" ht="15.6" customHeight="1" x14ac:dyDescent="0.3">
      <c r="B65" s="14" t="s">
        <v>67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6"/>
      <c r="S65" s="16"/>
      <c r="T65" s="17">
        <f>SUM(E65:J65)</f>
        <v>0</v>
      </c>
    </row>
    <row r="66" spans="2:20" ht="15.6" customHeight="1" x14ac:dyDescent="0.3">
      <c r="B66" s="14" t="s">
        <v>68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6"/>
      <c r="S66" s="16"/>
      <c r="T66" s="17">
        <f>SUM(E66:J66)</f>
        <v>0</v>
      </c>
    </row>
    <row r="67" spans="2:20" ht="15.6" customHeight="1" x14ac:dyDescent="0.3">
      <c r="B67" s="14" t="s">
        <v>69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6"/>
      <c r="S67" s="16"/>
      <c r="T67" s="17">
        <f>SUM(E67:J67)</f>
        <v>0</v>
      </c>
    </row>
    <row r="68" spans="2:20" ht="15.6" customHeight="1" x14ac:dyDescent="0.3">
      <c r="B68" s="14" t="s">
        <v>70</v>
      </c>
      <c r="C68" s="15">
        <v>0</v>
      </c>
      <c r="D68" s="15">
        <v>26000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7">
        <f>SUM(E68:J68)</f>
        <v>0</v>
      </c>
    </row>
    <row r="69" spans="2:20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6"/>
      <c r="S69" s="16"/>
      <c r="T69" s="17"/>
    </row>
    <row r="70" spans="2:20" ht="20.25" x14ac:dyDescent="0.3">
      <c r="B70" s="10" t="s">
        <v>71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T70" si="25">SUM(F71:F74)</f>
        <v>0</v>
      </c>
      <c r="G70" s="12">
        <f t="shared" si="25"/>
        <v>0</v>
      </c>
      <c r="H70" s="12">
        <f t="shared" si="25"/>
        <v>0</v>
      </c>
      <c r="I70" s="12">
        <f t="shared" si="25"/>
        <v>0</v>
      </c>
      <c r="J70" s="12">
        <f t="shared" si="25"/>
        <v>0</v>
      </c>
      <c r="K70" s="13"/>
      <c r="L70" s="12">
        <f t="shared" ref="L70:P70" si="26">SUM(L71:L74)</f>
        <v>0</v>
      </c>
      <c r="M70" s="12">
        <f t="shared" si="26"/>
        <v>0</v>
      </c>
      <c r="N70" s="12">
        <f t="shared" si="26"/>
        <v>0</v>
      </c>
      <c r="O70" s="12">
        <f t="shared" si="26"/>
        <v>0</v>
      </c>
      <c r="P70" s="12">
        <f t="shared" si="26"/>
        <v>0</v>
      </c>
      <c r="Q70" s="12">
        <f t="shared" ref="Q70" si="27">SUM(Q71:Q74)</f>
        <v>0</v>
      </c>
      <c r="R70" s="12"/>
      <c r="S70" s="12">
        <f t="shared" ref="S70" si="28">SUM(S71:S74)</f>
        <v>0</v>
      </c>
      <c r="T70" s="13">
        <f t="shared" si="25"/>
        <v>0</v>
      </c>
    </row>
    <row r="71" spans="2:20" ht="20.25" x14ac:dyDescent="0.3">
      <c r="B71" s="14" t="s">
        <v>72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6"/>
      <c r="S71" s="16"/>
      <c r="T71" s="17"/>
    </row>
    <row r="72" spans="2:20" ht="20.25" x14ac:dyDescent="0.3">
      <c r="B72" s="14" t="s">
        <v>73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6"/>
      <c r="T72" s="17"/>
    </row>
    <row r="73" spans="2:20" ht="20.25" x14ac:dyDescent="0.3">
      <c r="B73" s="14" t="s">
        <v>74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6"/>
      <c r="S73" s="16"/>
      <c r="T73" s="17"/>
    </row>
    <row r="74" spans="2:20" ht="20.25" x14ac:dyDescent="0.3">
      <c r="B74" s="14" t="s">
        <v>75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6"/>
      <c r="S74" s="16"/>
      <c r="T74" s="17"/>
    </row>
    <row r="75" spans="2:20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6"/>
      <c r="S75" s="16"/>
      <c r="T75" s="17"/>
    </row>
    <row r="76" spans="2:20" ht="20.25" x14ac:dyDescent="0.3">
      <c r="B76" s="10" t="s">
        <v>76</v>
      </c>
      <c r="C76" s="11">
        <f>SUM(C77:C78)</f>
        <v>0</v>
      </c>
      <c r="D76" s="11">
        <f>SUM(D77:D78)</f>
        <v>0</v>
      </c>
      <c r="E76" s="11">
        <f>SUM(E77:E78)</f>
        <v>0</v>
      </c>
      <c r="F76" s="12">
        <f t="shared" ref="F76:J76" si="29">SUM(F77:F78)</f>
        <v>0</v>
      </c>
      <c r="G76" s="12">
        <f t="shared" si="29"/>
        <v>0</v>
      </c>
      <c r="H76" s="12">
        <f t="shared" si="29"/>
        <v>0</v>
      </c>
      <c r="I76" s="12">
        <f t="shared" si="29"/>
        <v>0</v>
      </c>
      <c r="J76" s="12">
        <f t="shared" si="29"/>
        <v>0</v>
      </c>
      <c r="K76" s="13"/>
      <c r="L76" s="12">
        <f t="shared" ref="L76:P76" si="30">SUM(L77:L78)</f>
        <v>0</v>
      </c>
      <c r="M76" s="12">
        <f t="shared" si="30"/>
        <v>0</v>
      </c>
      <c r="N76" s="12">
        <f t="shared" si="30"/>
        <v>0</v>
      </c>
      <c r="O76" s="12">
        <f t="shared" si="30"/>
        <v>0</v>
      </c>
      <c r="P76" s="12">
        <f t="shared" si="30"/>
        <v>0</v>
      </c>
      <c r="Q76" s="12">
        <f t="shared" ref="Q76" si="31">SUM(Q77:Q78)</f>
        <v>0</v>
      </c>
      <c r="R76" s="12">
        <f t="shared" ref="R76:S76" si="32">SUM(R77:R78)</f>
        <v>0</v>
      </c>
      <c r="S76" s="12">
        <f t="shared" si="32"/>
        <v>0</v>
      </c>
      <c r="T76" s="13">
        <f>SUM(T77:T78)</f>
        <v>0</v>
      </c>
    </row>
    <row r="77" spans="2:20" ht="20.25" x14ac:dyDescent="0.3">
      <c r="B77" s="14" t="s">
        <v>77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6"/>
      <c r="T77" s="17"/>
    </row>
    <row r="78" spans="2:20" ht="20.25" x14ac:dyDescent="0.3">
      <c r="B78" s="14" t="s">
        <v>78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6"/>
      <c r="T78" s="17"/>
    </row>
    <row r="79" spans="2:20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6"/>
      <c r="S79" s="16"/>
      <c r="T79" s="17"/>
    </row>
    <row r="80" spans="2:20" ht="20.25" x14ac:dyDescent="0.3">
      <c r="B80" s="10" t="s">
        <v>79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T80" si="33">SUM(F81:F83)</f>
        <v>0</v>
      </c>
      <c r="G80" s="12">
        <f t="shared" si="33"/>
        <v>0</v>
      </c>
      <c r="H80" s="12">
        <f t="shared" si="33"/>
        <v>0</v>
      </c>
      <c r="I80" s="12">
        <f t="shared" si="33"/>
        <v>0</v>
      </c>
      <c r="J80" s="12">
        <f t="shared" si="33"/>
        <v>0</v>
      </c>
      <c r="K80" s="13"/>
      <c r="L80" s="12">
        <f t="shared" ref="L80:P80" si="34">SUM(L81:L83)</f>
        <v>0</v>
      </c>
      <c r="M80" s="12">
        <f t="shared" si="34"/>
        <v>0</v>
      </c>
      <c r="N80" s="12">
        <f t="shared" si="34"/>
        <v>0</v>
      </c>
      <c r="O80" s="12">
        <f t="shared" si="34"/>
        <v>0</v>
      </c>
      <c r="P80" s="12">
        <f t="shared" si="34"/>
        <v>0</v>
      </c>
      <c r="Q80" s="12">
        <f t="shared" ref="Q80" si="35">SUM(Q81:Q83)</f>
        <v>0</v>
      </c>
      <c r="R80" s="12">
        <f t="shared" ref="R80:S80" si="36">SUM(R81:R83)</f>
        <v>0</v>
      </c>
      <c r="S80" s="12">
        <f t="shared" si="36"/>
        <v>0</v>
      </c>
      <c r="T80" s="13">
        <f t="shared" si="33"/>
        <v>0</v>
      </c>
    </row>
    <row r="81" spans="2:20" ht="20.25" x14ac:dyDescent="0.3">
      <c r="B81" s="14" t="s">
        <v>80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6"/>
      <c r="T81" s="17"/>
    </row>
    <row r="82" spans="2:20" ht="20.25" x14ac:dyDescent="0.3">
      <c r="B82" s="14" t="s">
        <v>81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6"/>
      <c r="T82" s="17"/>
    </row>
    <row r="83" spans="2:20" ht="20.25" x14ac:dyDescent="0.3">
      <c r="B83" s="14" t="s">
        <v>82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6"/>
      <c r="S83" s="16"/>
      <c r="T83" s="17"/>
    </row>
    <row r="84" spans="2:20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6"/>
      <c r="S84" s="16"/>
      <c r="T84" s="17"/>
    </row>
    <row r="85" spans="2:20" s="25" customFormat="1" ht="20.25" x14ac:dyDescent="0.3">
      <c r="B85" s="23" t="s">
        <v>83</v>
      </c>
      <c r="C85" s="11">
        <f t="shared" ref="C85:I85" si="37">+C12+C19+C30+C41+C50+C59+C70+C76+C80</f>
        <v>524402708</v>
      </c>
      <c r="D85" s="11">
        <f t="shared" si="37"/>
        <v>588714772</v>
      </c>
      <c r="E85" s="11">
        <f t="shared" si="37"/>
        <v>26698552.699999999</v>
      </c>
      <c r="F85" s="11">
        <f t="shared" si="37"/>
        <v>30828308.120000001</v>
      </c>
      <c r="G85" s="11">
        <f t="shared" si="37"/>
        <v>31201788.779999997</v>
      </c>
      <c r="H85" s="11">
        <f t="shared" si="37"/>
        <v>50263415.829999998</v>
      </c>
      <c r="I85" s="11">
        <f t="shared" si="37"/>
        <v>32738035.040000003</v>
      </c>
      <c r="J85" s="11">
        <f>J59+J41+J30+J19+J12</f>
        <v>0</v>
      </c>
      <c r="K85" s="24">
        <f>K12+K19+K30+K41+K59</f>
        <v>0</v>
      </c>
      <c r="L85" s="11">
        <f t="shared" ref="L85:P85" si="38">+L12+L19+L30+L41+L50+L59+L70+L76+L80</f>
        <v>0</v>
      </c>
      <c r="M85" s="11">
        <f t="shared" si="38"/>
        <v>35608487.539999999</v>
      </c>
      <c r="N85" s="11">
        <f t="shared" si="38"/>
        <v>41299373.719999999</v>
      </c>
      <c r="O85" s="11">
        <f t="shared" si="38"/>
        <v>46450709.550000004</v>
      </c>
      <c r="P85" s="11">
        <f t="shared" si="38"/>
        <v>39432608.020000003</v>
      </c>
      <c r="Q85" s="11">
        <f t="shared" ref="Q85" si="39">+Q12+Q19+Q30+Q41+Q50+Q59+Q70+Q76+Q80</f>
        <v>64603423.719999999</v>
      </c>
      <c r="R85" s="11">
        <f>+R12+R19+R30+R41+R50+R59+R70+R76+R80</f>
        <v>61015382.93999999</v>
      </c>
      <c r="S85" s="11">
        <f>+S12+S19+S30+S41+S50+S59+S70+S76+S80</f>
        <v>120507380.81999999</v>
      </c>
      <c r="T85" s="24">
        <f>SUM(T12:T84)</f>
        <v>580647466.77999997</v>
      </c>
    </row>
    <row r="86" spans="2:20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15"/>
      <c r="S86" s="15"/>
      <c r="T86" s="27"/>
    </row>
    <row r="87" spans="2:20" s="25" customFormat="1" ht="20.25" x14ac:dyDescent="0.3">
      <c r="B87" s="28" t="s">
        <v>84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8"/>
      <c r="S87" s="8"/>
      <c r="T87" s="29"/>
    </row>
    <row r="88" spans="2:20" s="25" customFormat="1" ht="20.25" x14ac:dyDescent="0.3">
      <c r="B88" s="23" t="s">
        <v>85</v>
      </c>
      <c r="C88" s="11">
        <f>SUM(C89:C90)</f>
        <v>0</v>
      </c>
      <c r="D88" s="11">
        <f>SUM(D89:D90)</f>
        <v>0</v>
      </c>
      <c r="E88" s="11">
        <f>SUM(E89:E90)</f>
        <v>0</v>
      </c>
      <c r="F88" s="11">
        <f t="shared" ref="F88:J88" si="40">SUM(F89:F90)</f>
        <v>0</v>
      </c>
      <c r="G88" s="11">
        <f t="shared" si="40"/>
        <v>0</v>
      </c>
      <c r="H88" s="11">
        <f t="shared" si="40"/>
        <v>0</v>
      </c>
      <c r="I88" s="11">
        <f t="shared" si="40"/>
        <v>0</v>
      </c>
      <c r="J88" s="11">
        <f t="shared" si="40"/>
        <v>0</v>
      </c>
      <c r="K88" s="24"/>
      <c r="L88" s="11">
        <f t="shared" ref="L88:P88" si="41">SUM(L89:L90)</f>
        <v>0</v>
      </c>
      <c r="M88" s="11">
        <f t="shared" si="41"/>
        <v>0</v>
      </c>
      <c r="N88" s="11">
        <f t="shared" si="41"/>
        <v>0</v>
      </c>
      <c r="O88" s="11">
        <f t="shared" si="41"/>
        <v>0</v>
      </c>
      <c r="P88" s="11">
        <f t="shared" si="41"/>
        <v>0</v>
      </c>
      <c r="Q88" s="11">
        <f t="shared" ref="Q88" si="42">SUM(Q89:Q90)</f>
        <v>0</v>
      </c>
      <c r="R88" s="11">
        <f t="shared" ref="R88:S88" si="43">SUM(R89:R90)</f>
        <v>0</v>
      </c>
      <c r="S88" s="11">
        <f t="shared" si="43"/>
        <v>0</v>
      </c>
      <c r="T88" s="24">
        <f>SUM(T89:T90)</f>
        <v>0</v>
      </c>
    </row>
    <row r="89" spans="2:20" s="25" customFormat="1" ht="20.25" x14ac:dyDescent="0.3">
      <c r="B89" s="26" t="s">
        <v>86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7"/>
      <c r="L89" s="15"/>
      <c r="M89" s="15"/>
      <c r="N89" s="15"/>
      <c r="O89" s="15"/>
      <c r="P89" s="15"/>
      <c r="Q89" s="15"/>
      <c r="R89" s="15"/>
      <c r="S89" s="15"/>
      <c r="T89" s="27"/>
    </row>
    <row r="90" spans="2:20" s="25" customFormat="1" ht="20.25" x14ac:dyDescent="0.3">
      <c r="B90" s="26" t="s">
        <v>87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7"/>
      <c r="L90" s="15"/>
      <c r="M90" s="15"/>
      <c r="N90" s="15"/>
      <c r="O90" s="15"/>
      <c r="P90" s="15"/>
      <c r="Q90" s="15"/>
      <c r="R90" s="15"/>
      <c r="S90" s="15"/>
      <c r="T90" s="27"/>
    </row>
    <row r="91" spans="2:20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15"/>
      <c r="S91" s="15"/>
      <c r="T91" s="27"/>
    </row>
    <row r="92" spans="2:20" s="25" customFormat="1" ht="20.25" x14ac:dyDescent="0.3">
      <c r="B92" s="23" t="s">
        <v>88</v>
      </c>
      <c r="C92" s="11">
        <f>SUM(C93:C94)</f>
        <v>0</v>
      </c>
      <c r="D92" s="11">
        <f>SUM(D93:D94)</f>
        <v>0</v>
      </c>
      <c r="E92" s="11">
        <f>SUM(E93:E94)</f>
        <v>0</v>
      </c>
      <c r="F92" s="11">
        <f t="shared" ref="F92:J92" si="44">SUM(F93:F94)</f>
        <v>0</v>
      </c>
      <c r="G92" s="11">
        <f t="shared" si="44"/>
        <v>0</v>
      </c>
      <c r="H92" s="11">
        <f t="shared" si="44"/>
        <v>0</v>
      </c>
      <c r="I92" s="11">
        <f t="shared" si="44"/>
        <v>0</v>
      </c>
      <c r="J92" s="11">
        <f t="shared" si="44"/>
        <v>0</v>
      </c>
      <c r="K92" s="24"/>
      <c r="L92" s="11">
        <v>0</v>
      </c>
      <c r="M92" s="11">
        <f t="shared" ref="M92:P92" si="45">SUM(M93:M94)</f>
        <v>0</v>
      </c>
      <c r="N92" s="11">
        <f t="shared" si="45"/>
        <v>0</v>
      </c>
      <c r="O92" s="11">
        <f t="shared" si="45"/>
        <v>0</v>
      </c>
      <c r="P92" s="11">
        <f t="shared" si="45"/>
        <v>0</v>
      </c>
      <c r="Q92" s="11">
        <f t="shared" ref="Q92" si="46">SUM(Q93:Q94)</f>
        <v>0</v>
      </c>
      <c r="R92" s="11">
        <f t="shared" ref="R92:S92" si="47">SUM(R93:R94)</f>
        <v>0</v>
      </c>
      <c r="S92" s="11">
        <f t="shared" si="47"/>
        <v>0</v>
      </c>
      <c r="T92" s="24">
        <f>SUM(T93:T94)</f>
        <v>0</v>
      </c>
    </row>
    <row r="93" spans="2:20" s="25" customFormat="1" ht="20.25" x14ac:dyDescent="0.3">
      <c r="B93" s="26" t="s">
        <v>89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7"/>
      <c r="L93" s="15"/>
      <c r="M93" s="15"/>
      <c r="N93" s="15"/>
      <c r="O93" s="15"/>
      <c r="P93" s="15"/>
      <c r="Q93" s="15"/>
      <c r="R93" s="15"/>
      <c r="S93" s="15"/>
      <c r="T93" s="27"/>
    </row>
    <row r="94" spans="2:20" s="25" customFormat="1" ht="20.25" x14ac:dyDescent="0.3">
      <c r="B94" s="26" t="s">
        <v>90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7"/>
      <c r="L94" s="15"/>
      <c r="M94" s="15"/>
      <c r="N94" s="15"/>
      <c r="O94" s="15"/>
      <c r="P94" s="15"/>
      <c r="Q94" s="15"/>
      <c r="R94" s="15"/>
      <c r="S94" s="15"/>
      <c r="T94" s="27"/>
    </row>
    <row r="95" spans="2:20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15"/>
      <c r="S95" s="15"/>
      <c r="T95" s="27"/>
    </row>
    <row r="96" spans="2:20" s="25" customFormat="1" ht="20.25" x14ac:dyDescent="0.3">
      <c r="B96" s="23" t="s">
        <v>91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T96" si="48">SUM(F97)</f>
        <v>0</v>
      </c>
      <c r="G96" s="11">
        <f t="shared" si="48"/>
        <v>0</v>
      </c>
      <c r="H96" s="11">
        <f t="shared" si="48"/>
        <v>0</v>
      </c>
      <c r="I96" s="11">
        <f t="shared" si="48"/>
        <v>0</v>
      </c>
      <c r="J96" s="11">
        <f t="shared" si="48"/>
        <v>0</v>
      </c>
      <c r="K96" s="24"/>
      <c r="L96" s="11">
        <f t="shared" si="48"/>
        <v>0</v>
      </c>
      <c r="M96" s="11">
        <f t="shared" si="48"/>
        <v>0</v>
      </c>
      <c r="N96" s="11">
        <f t="shared" si="48"/>
        <v>0</v>
      </c>
      <c r="O96" s="11">
        <f t="shared" si="48"/>
        <v>0</v>
      </c>
      <c r="P96" s="11">
        <f t="shared" si="48"/>
        <v>0</v>
      </c>
      <c r="Q96" s="11">
        <f t="shared" si="48"/>
        <v>0</v>
      </c>
      <c r="R96" s="11">
        <f t="shared" si="48"/>
        <v>0</v>
      </c>
      <c r="S96" s="11">
        <f t="shared" si="48"/>
        <v>0</v>
      </c>
      <c r="T96" s="24">
        <f t="shared" si="48"/>
        <v>0</v>
      </c>
    </row>
    <row r="97" spans="2:21" s="25" customFormat="1" ht="20.25" x14ac:dyDescent="0.3">
      <c r="B97" s="26" t="s">
        <v>92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7"/>
      <c r="L97" s="15"/>
      <c r="M97" s="15"/>
      <c r="N97" s="15"/>
      <c r="O97" s="15"/>
      <c r="P97" s="15"/>
      <c r="Q97" s="15"/>
      <c r="R97" s="15"/>
      <c r="S97" s="15"/>
      <c r="T97" s="27"/>
    </row>
    <row r="98" spans="2:21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15"/>
      <c r="S98" s="15"/>
      <c r="T98" s="27"/>
    </row>
    <row r="99" spans="2:21" s="25" customFormat="1" ht="15.6" customHeight="1" x14ac:dyDescent="0.3">
      <c r="B99" s="23" t="s">
        <v>93</v>
      </c>
      <c r="C99" s="11">
        <f>+C88+C92+C96</f>
        <v>0</v>
      </c>
      <c r="D99" s="11">
        <f>+D88+D92+D96</f>
        <v>0</v>
      </c>
      <c r="E99" s="11">
        <f>+E88+E92+E96</f>
        <v>0</v>
      </c>
      <c r="F99" s="11">
        <f t="shared" ref="F99:J99" si="49">+F88+F92+F96</f>
        <v>0</v>
      </c>
      <c r="G99" s="11">
        <f t="shared" si="49"/>
        <v>0</v>
      </c>
      <c r="H99" s="11">
        <f t="shared" si="49"/>
        <v>0</v>
      </c>
      <c r="I99" s="11">
        <f t="shared" si="49"/>
        <v>0</v>
      </c>
      <c r="J99" s="11">
        <f t="shared" si="49"/>
        <v>0</v>
      </c>
      <c r="K99" s="24"/>
      <c r="L99" s="11">
        <f t="shared" ref="L99:P99" si="50">+L88+L92+L96</f>
        <v>0</v>
      </c>
      <c r="M99" s="11">
        <f t="shared" si="50"/>
        <v>0</v>
      </c>
      <c r="N99" s="11">
        <f t="shared" si="50"/>
        <v>0</v>
      </c>
      <c r="O99" s="11">
        <f t="shared" si="50"/>
        <v>0</v>
      </c>
      <c r="P99" s="11">
        <f t="shared" si="50"/>
        <v>0</v>
      </c>
      <c r="Q99" s="11">
        <f t="shared" ref="Q99" si="51">+Q88+Q92+Q96</f>
        <v>0</v>
      </c>
      <c r="R99" s="11">
        <f t="shared" ref="R99:S99" si="52">+R88+R92+R96</f>
        <v>0</v>
      </c>
      <c r="S99" s="11">
        <f t="shared" si="52"/>
        <v>0</v>
      </c>
      <c r="T99" s="24">
        <f>+T88+T92+T96</f>
        <v>0</v>
      </c>
    </row>
    <row r="100" spans="2:21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15"/>
      <c r="S100" s="15"/>
      <c r="T100" s="27"/>
    </row>
    <row r="101" spans="2:21" ht="20.25" customHeight="1" x14ac:dyDescent="0.3">
      <c r="B101" s="53" t="s">
        <v>94</v>
      </c>
      <c r="C101" s="54">
        <f>+C85+C99</f>
        <v>524402708</v>
      </c>
      <c r="D101" s="54">
        <f>+D85+D99</f>
        <v>588714772</v>
      </c>
      <c r="E101" s="54">
        <f>+E85+E99</f>
        <v>26698552.699999999</v>
      </c>
      <c r="F101" s="54">
        <f t="shared" ref="F101:J101" si="53">+F85+F99</f>
        <v>30828308.120000001</v>
      </c>
      <c r="G101" s="54">
        <f t="shared" si="53"/>
        <v>31201788.779999997</v>
      </c>
      <c r="H101" s="54">
        <f>+H85+H99</f>
        <v>50263415.829999998</v>
      </c>
      <c r="I101" s="54">
        <f t="shared" si="53"/>
        <v>32738035.040000003</v>
      </c>
      <c r="J101" s="54">
        <f t="shared" si="53"/>
        <v>0</v>
      </c>
      <c r="K101" s="55">
        <f>SUM(K85:K100)</f>
        <v>0</v>
      </c>
      <c r="L101" s="54">
        <f t="shared" ref="L101:P101" si="54">+L85+L99</f>
        <v>0</v>
      </c>
      <c r="M101" s="54">
        <f t="shared" si="54"/>
        <v>35608487.539999999</v>
      </c>
      <c r="N101" s="54">
        <f t="shared" si="54"/>
        <v>41299373.719999999</v>
      </c>
      <c r="O101" s="54">
        <f t="shared" si="54"/>
        <v>46450709.550000004</v>
      </c>
      <c r="P101" s="54">
        <f t="shared" si="54"/>
        <v>39432608.020000003</v>
      </c>
      <c r="Q101" s="54">
        <f t="shared" ref="Q101" si="55">+Q85+Q99</f>
        <v>64603423.719999999</v>
      </c>
      <c r="R101" s="54">
        <f t="shared" ref="R101:S101" si="56">+R85+R99</f>
        <v>61015382.93999999</v>
      </c>
      <c r="S101" s="54">
        <f t="shared" si="56"/>
        <v>120507380.81999999</v>
      </c>
      <c r="T101" s="55">
        <f>+T85+T99</f>
        <v>580647466.77999997</v>
      </c>
    </row>
    <row r="102" spans="2:21" ht="12" customHeight="1" thickBot="1" x14ac:dyDescent="0.3">
      <c r="B102" s="30" t="s">
        <v>95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2:21" ht="32.25" customHeight="1" thickBot="1" x14ac:dyDescent="0.3">
      <c r="B103" s="75" t="s">
        <v>100</v>
      </c>
      <c r="C103" s="76"/>
      <c r="D103" s="76"/>
      <c r="E103" s="77"/>
      <c r="F103" s="31"/>
      <c r="G103" s="31"/>
      <c r="H103" s="31"/>
      <c r="I103" s="57" t="s">
        <v>103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2:21" ht="35.25" customHeight="1" thickBot="1" x14ac:dyDescent="0.4">
      <c r="B104" s="60" t="s">
        <v>101</v>
      </c>
      <c r="C104" s="61"/>
      <c r="D104" s="61"/>
      <c r="E104" s="62"/>
      <c r="F104" s="79" t="s">
        <v>110</v>
      </c>
      <c r="G104" s="79"/>
      <c r="H104" s="79"/>
      <c r="I104" s="31"/>
      <c r="J104" s="79" t="s">
        <v>109</v>
      </c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1" ht="57.75" customHeight="1" thickBot="1" x14ac:dyDescent="0.4">
      <c r="B105" s="63" t="s">
        <v>102</v>
      </c>
      <c r="C105" s="64"/>
      <c r="D105" s="64"/>
      <c r="E105" s="65"/>
      <c r="F105" s="80" t="s">
        <v>113</v>
      </c>
      <c r="G105" s="80"/>
      <c r="H105" s="80"/>
      <c r="I105" s="31"/>
      <c r="J105" s="80" t="s">
        <v>111</v>
      </c>
      <c r="K105" s="80"/>
      <c r="L105" s="80"/>
      <c r="M105" s="80"/>
      <c r="N105" s="80"/>
      <c r="O105" s="80"/>
      <c r="P105" s="80"/>
      <c r="Q105" s="80"/>
      <c r="R105" s="80"/>
      <c r="S105" s="80"/>
      <c r="T105" s="80"/>
    </row>
    <row r="106" spans="2:21" ht="27" customHeight="1" x14ac:dyDescent="0.25">
      <c r="C106" s="34"/>
      <c r="D106" s="33"/>
      <c r="E106" s="31"/>
      <c r="I106" s="31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</row>
    <row r="107" spans="2:21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2:21" ht="15.6" customHeight="1" x14ac:dyDescent="0.25">
      <c r="B108" s="35"/>
      <c r="C108" s="35"/>
      <c r="D108" s="35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2:21" ht="13.5" hidden="1" customHeight="1" x14ac:dyDescent="0.25">
      <c r="F109" s="36" t="s">
        <v>96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2:21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2:21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2">
        <f>295088671.28-T101</f>
        <v>-285558795.5</v>
      </c>
    </row>
    <row r="112" spans="2:21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2:20" ht="15" customHeight="1" x14ac:dyDescent="0.25">
      <c r="B113" s="38" t="s">
        <v>97</v>
      </c>
      <c r="C113" s="38"/>
      <c r="D113" s="38"/>
      <c r="E113" s="37"/>
      <c r="F113" s="37"/>
      <c r="G113" s="36"/>
      <c r="H113" s="36"/>
      <c r="I113" s="36"/>
      <c r="J113" s="37" t="s">
        <v>98</v>
      </c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2:20" ht="15" customHeight="1" x14ac:dyDescent="0.25">
      <c r="B114" s="38"/>
      <c r="C114" s="38"/>
      <c r="D114" s="38"/>
      <c r="H114" s="36"/>
      <c r="I114" s="36"/>
    </row>
    <row r="115" spans="2:20" ht="15.6" customHeight="1" x14ac:dyDescent="0.25">
      <c r="B115" s="38"/>
      <c r="C115" s="38"/>
      <c r="D115" s="38"/>
      <c r="H115" s="36"/>
      <c r="I115" s="36"/>
    </row>
    <row r="116" spans="2:20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20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2:20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2:20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2:20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2:20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2:20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2:20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  <c r="S123" s="43"/>
      <c r="T123" s="43"/>
    </row>
    <row r="124" spans="2:20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  <c r="S124" s="43"/>
      <c r="T124" s="43"/>
    </row>
    <row r="125" spans="2:20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  <c r="S125" s="43"/>
      <c r="T125" s="43"/>
    </row>
    <row r="126" spans="2:20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spans="2:20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  <c r="S127" s="43"/>
      <c r="T127" s="43"/>
    </row>
    <row r="128" spans="2:20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  <c r="S128" s="43"/>
      <c r="T128" s="43"/>
    </row>
    <row r="129" spans="2:20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spans="2:20" ht="15.6" customHeight="1" x14ac:dyDescent="0.25">
      <c r="B130" s="38"/>
      <c r="C130" s="38"/>
      <c r="D130" s="38"/>
      <c r="E130" s="36"/>
      <c r="F130" s="36"/>
      <c r="G130" s="50"/>
      <c r="H130" s="50"/>
      <c r="I130" s="78"/>
      <c r="J130" s="78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2:20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2:20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2:20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2:20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2:20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2:20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2:20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2:20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2:20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2:20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2:20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2:20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2:20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2:20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2:20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2:20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2:20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2:20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2:20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2:20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2:20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2:20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2:20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2:20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2:20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2:20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2:20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2:20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2:20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2:20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2:20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2:20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2:20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2:20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2:20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2:20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2:20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2:20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2:20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2:20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2:20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2:20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2:20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2:20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2:20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2:20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2:20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2:20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2:20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2:20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2:20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2:20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2:20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2:20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2:20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2:20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2:20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2:20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2:20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2:20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2:20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2:20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2:20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2:20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2:20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2:20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2:20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2:20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2:20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2:20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2:20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</row>
    <row r="202" spans="2:20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</row>
    <row r="203" spans="2:20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</row>
    <row r="204" spans="2:20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</row>
    <row r="205" spans="2:20" ht="15.6" customHeight="1" x14ac:dyDescent="0.25"/>
    <row r="206" spans="2:20" ht="15.6" customHeight="1" x14ac:dyDescent="0.25"/>
    <row r="207" spans="2:20" ht="15.6" customHeight="1" x14ac:dyDescent="0.25"/>
    <row r="208" spans="2:20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F104:H104"/>
    <mergeCell ref="J104:T104"/>
    <mergeCell ref="F105:H105"/>
    <mergeCell ref="J105:T105"/>
    <mergeCell ref="J106:T106"/>
    <mergeCell ref="B104:E104"/>
    <mergeCell ref="B105:E105"/>
    <mergeCell ref="A2:T2"/>
    <mergeCell ref="A3:T3"/>
    <mergeCell ref="A4:T4"/>
    <mergeCell ref="A5:T5"/>
    <mergeCell ref="A6:T6"/>
    <mergeCell ref="A7:T7"/>
    <mergeCell ref="B9:B10"/>
    <mergeCell ref="C9:C10"/>
    <mergeCell ref="D9:D10"/>
    <mergeCell ref="E9:P9"/>
    <mergeCell ref="B103:E103"/>
  </mergeCells>
  <pageMargins left="0.55118110236220474" right="0.19685039370078741" top="0.19685039370078741" bottom="0.19685039370078741" header="0.19685039370078741" footer="0.19685039370078741"/>
  <pageSetup scale="33" orientation="landscape" horizontalDpi="4294967293" verticalDpi="300" r:id="rId1"/>
  <rowBreaks count="1" manualBreakCount="1"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2023-01-03T20:05:54Z</cp:lastPrinted>
  <dcterms:created xsi:type="dcterms:W3CDTF">2021-11-08T14:46:14Z</dcterms:created>
  <dcterms:modified xsi:type="dcterms:W3CDTF">2023-01-04T12:30:05Z</dcterms:modified>
</cp:coreProperties>
</file>