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spujols\Desktop\"/>
    </mc:Choice>
  </mc:AlternateContent>
  <xr:revisionPtr revIDLastSave="0" documentId="13_ncr:1_{2D6EC66C-27C3-4467-A526-8D67C3679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  <sheet name="Hoja1" sheetId="2" r:id="rId2"/>
  </sheets>
  <definedNames>
    <definedName name="_xlnm.Print_Area" localSheetId="1">Hoja1!$A$1:$E$95</definedName>
    <definedName name="_xlnm.Print_Area" localSheetId="0">Sheet2!$A$1:$S$106</definedName>
    <definedName name="_xlnm.Print_Titles" localSheetId="1">Hoja1!$A:$A,Hoja1!$3:$4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E19" i="1"/>
  <c r="E30" i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6" i="2"/>
  <c r="B13" i="2"/>
  <c r="E7" i="2"/>
  <c r="F7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4" i="2"/>
  <c r="E6" i="2"/>
  <c r="C90" i="2"/>
  <c r="B90" i="2"/>
  <c r="C86" i="2"/>
  <c r="B86" i="2"/>
  <c r="C82" i="2"/>
  <c r="C93" i="2" s="1"/>
  <c r="E93" i="2" s="1"/>
  <c r="B82" i="2"/>
  <c r="B93" i="2" s="1"/>
  <c r="C74" i="2"/>
  <c r="B74" i="2"/>
  <c r="C70" i="2"/>
  <c r="B70" i="2"/>
  <c r="C64" i="2"/>
  <c r="B64" i="2"/>
  <c r="C53" i="2"/>
  <c r="E53" i="2" s="1"/>
  <c r="B53" i="2"/>
  <c r="C44" i="2"/>
  <c r="B44" i="2"/>
  <c r="C35" i="2"/>
  <c r="B35" i="2"/>
  <c r="C24" i="2"/>
  <c r="B24" i="2"/>
  <c r="C13" i="2"/>
  <c r="C6" i="2"/>
  <c r="B6" i="2"/>
  <c r="S99" i="1"/>
  <c r="S96" i="1"/>
  <c r="S92" i="1"/>
  <c r="S88" i="1"/>
  <c r="S80" i="1"/>
  <c r="S76" i="1"/>
  <c r="S70" i="1"/>
  <c r="S59" i="1"/>
  <c r="S50" i="1"/>
  <c r="S19" i="1"/>
  <c r="S41" i="1"/>
  <c r="S12" i="1"/>
  <c r="R99" i="1"/>
  <c r="R96" i="1"/>
  <c r="R92" i="1"/>
  <c r="R88" i="1"/>
  <c r="R70" i="1"/>
  <c r="R76" i="1"/>
  <c r="R80" i="1"/>
  <c r="R59" i="1"/>
  <c r="R50" i="1"/>
  <c r="R41" i="1"/>
  <c r="R19" i="1"/>
  <c r="R12" i="1"/>
  <c r="C79" i="2" l="1"/>
  <c r="B79" i="2"/>
  <c r="B95" i="2" s="1"/>
  <c r="R85" i="1"/>
  <c r="R101" i="1" s="1"/>
  <c r="C59" i="1"/>
  <c r="S65" i="1"/>
  <c r="C95" i="2" l="1"/>
  <c r="E95" i="2" s="1"/>
  <c r="E79" i="2"/>
  <c r="Q96" i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P92" i="1"/>
  <c r="O92" i="1"/>
  <c r="N92" i="1"/>
  <c r="M92" i="1"/>
  <c r="J92" i="1"/>
  <c r="I92" i="1"/>
  <c r="H92" i="1"/>
  <c r="G92" i="1"/>
  <c r="F92" i="1"/>
  <c r="E92" i="1"/>
  <c r="D92" i="1"/>
  <c r="C92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S68" i="1"/>
  <c r="S67" i="1"/>
  <c r="S66" i="1"/>
  <c r="P59" i="1"/>
  <c r="O59" i="1"/>
  <c r="N59" i="1"/>
  <c r="M59" i="1"/>
  <c r="L59" i="1"/>
  <c r="K59" i="1"/>
  <c r="J59" i="1"/>
  <c r="I59" i="1"/>
  <c r="H59" i="1"/>
  <c r="G59" i="1"/>
  <c r="F59" i="1"/>
  <c r="E59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S30" i="1" s="1"/>
  <c r="N30" i="1"/>
  <c r="M30" i="1"/>
  <c r="L30" i="1"/>
  <c r="K30" i="1"/>
  <c r="J30" i="1"/>
  <c r="I30" i="1"/>
  <c r="H30" i="1"/>
  <c r="G30" i="1"/>
  <c r="F30" i="1"/>
  <c r="C30" i="1"/>
  <c r="P19" i="1"/>
  <c r="O19" i="1"/>
  <c r="N19" i="1"/>
  <c r="M19" i="1"/>
  <c r="L19" i="1"/>
  <c r="K19" i="1"/>
  <c r="J19" i="1"/>
  <c r="I19" i="1"/>
  <c r="H19" i="1"/>
  <c r="G19" i="1"/>
  <c r="F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Q101" i="1" l="1"/>
  <c r="P85" i="1"/>
  <c r="D99" i="1"/>
  <c r="J99" i="1"/>
  <c r="C99" i="1"/>
  <c r="P99" i="1"/>
  <c r="G99" i="1"/>
  <c r="N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S85" i="1" s="1"/>
  <c r="I85" i="1"/>
  <c r="G85" i="1"/>
  <c r="G101" i="1" s="1"/>
  <c r="M85" i="1"/>
  <c r="O85" i="1"/>
  <c r="C85" i="1"/>
  <c r="D85" i="1"/>
  <c r="D101" i="1" s="1"/>
  <c r="M101" i="1" l="1"/>
  <c r="I101" i="1"/>
  <c r="P101" i="1"/>
  <c r="N101" i="1"/>
  <c r="C101" i="1"/>
  <c r="J101" i="1"/>
  <c r="O101" i="1"/>
  <c r="L101" i="1"/>
  <c r="E101" i="1"/>
  <c r="F101" i="1"/>
  <c r="S101" i="1"/>
</calcChain>
</file>

<file path=xl/sharedStrings.xml><?xml version="1.0" encoding="utf-8"?>
<sst xmlns="http://schemas.openxmlformats.org/spreadsheetml/2006/main" count="199" uniqueCount="116">
  <si>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</si>
  <si>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</si>
  <si>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</si>
  <si>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</si>
  <si>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</si>
  <si>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</si>
  <si>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</si>
  <si>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</si>
  <si>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</si>
  <si>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</si>
  <si>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</si>
  <si>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</si>
  <si>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</si>
  <si>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</si>
  <si>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</si>
  <si>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</si>
  <si>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</si>
  <si>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</si>
  <si>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</si>
  <si>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</si>
  <si>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</si>
  <si>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</si>
  <si>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</si>
  <si>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</si>
  <si>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</si>
  <si>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</si>
  <si>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</si>
  <si>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</si>
  <si>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</si>
  <si>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</si>
  <si>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</si>
  <si>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</si>
  <si>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</si>
  <si>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</si>
  <si>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</si>
  <si>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</si>
  <si>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</si>
  <si>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</si>
  <si>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</si>
  <si>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</si>
  <si>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</si>
  <si>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</si>
  <si>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</si>
  <si>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</si>
  <si>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</si>
  <si>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</si>
  <si>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</si>
  <si>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</si>
  <si>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</si>
  <si>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</si>
  <si>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</si>
  <si>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</si>
  <si>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</si>
  <si>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</si>
  <si>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</si>
  <si>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</si>
  <si>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</si>
  <si>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</si>
  <si>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</si>
  <si>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</si>
  <si>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</si>
  <si>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</si>
  <si>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</si>
  <si>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</si>
  <si>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</si>
  <si>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</si>
  <si>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</si>
  <si>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</si>
  <si>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</si>
  <si>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</si>
  <si>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</si>
  <si>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</si>
  <si>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</si>
  <si>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</si>
  <si>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</si>
  <si>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</si>
  <si>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</si>
  <si>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</si>
  <si>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</si>
  <si>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</si>
  <si>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</si>
  <si>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</si>
  <si>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</si>
  <si>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</si>
  <si>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</si>
  <si>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</si>
  <si>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</si>
  <si>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</si>
  <si>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</si>
  <si>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</si>
  <si>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</si>
  <si>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</si>
  <si>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</si>
  <si>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</si>
  <si>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</si>
  <si>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</si>
  <si>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</si>
  <si>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</si>
  <si>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</si>
  <si>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Año 2022</t>
  </si>
  <si>
    <t>Fuente : SIGEF</t>
  </si>
  <si>
    <t>Julio</t>
  </si>
  <si>
    <t>Septiembre</t>
  </si>
  <si>
    <t xml:space="preserve">Octubre </t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</si>
  <si>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</si>
  <si>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4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</si>
  <si>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</si>
  <si>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Noviembre</t>
  </si>
  <si>
    <t>PRESUPUESTO VIGENTE</t>
  </si>
  <si>
    <t>DIFERENCIA</t>
  </si>
  <si>
    <t>``</t>
  </si>
  <si>
    <t>Licda. Josefa Mieses Castillo</t>
  </si>
  <si>
    <r>
      <t>Encargada</t>
    </r>
    <r>
      <rPr>
        <sz val="14"/>
        <color theme="1"/>
        <rFont val="Calibri"/>
        <family val="2"/>
        <scheme val="minor"/>
      </rPr>
      <t xml:space="preserve"> Div. Presupuesto</t>
    </r>
  </si>
  <si>
    <t>Carmen Adelina Gomez</t>
  </si>
  <si>
    <t>Encargada del Departamento Financiero</t>
  </si>
  <si>
    <t>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</si>
</sst>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11" fillId="0" borderId="0" xfId="0" applyFont="1" applyFill="1"/>
    <xf numFmtId="4" fontId="12" fillId="0" borderId="0" xfId="0" applyNumberFormat="1" applyFont="1"/>
    <xf numFmtId="4" fontId="0" fillId="0" borderId="0" xfId="0" applyNumberFormat="1"/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3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3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2" fillId="0" borderId="0" xfId="0" applyNumberFormat="1" applyFont="1" applyBorder="1"/>
    <xf numFmtId="0" fontId="0" fillId="0" borderId="0" xfId="0" applyBorder="1"/>
    <xf numFmtId="43" fontId="13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2" fillId="0" borderId="0" xfId="0" applyFont="1"/>
    <xf numFmtId="0" fontId="0" fillId="2" borderId="4" xfId="0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 vertical="center" wrapText="1"/>
    </xf>
    <xf numFmtId="0" fontId="15" fillId="0" borderId="12" xfId="0" applyFont="1" applyBorder="1"/>
    <xf numFmtId="4" fontId="16" fillId="0" borderId="12" xfId="0" applyNumberFormat="1" applyFont="1" applyFill="1" applyBorder="1"/>
    <xf numFmtId="4" fontId="15" fillId="0" borderId="12" xfId="0" applyNumberFormat="1" applyFont="1" applyBorder="1"/>
    <xf numFmtId="0" fontId="17" fillId="0" borderId="12" xfId="0" applyFont="1" applyBorder="1"/>
    <xf numFmtId="4" fontId="18" fillId="0" borderId="12" xfId="0" applyNumberFormat="1" applyFont="1" applyFill="1" applyBorder="1"/>
    <xf numFmtId="4" fontId="17" fillId="0" borderId="12" xfId="0" applyNumberFormat="1" applyFont="1" applyBorder="1"/>
    <xf numFmtId="43" fontId="17" fillId="0" borderId="12" xfId="1" applyFont="1" applyBorder="1" applyAlignment="1">
      <alignment horizontal="right"/>
    </xf>
    <xf numFmtId="4" fontId="17" fillId="0" borderId="0" xfId="0" applyNumberFormat="1" applyFont="1"/>
    <xf numFmtId="4" fontId="19" fillId="0" borderId="0" xfId="0" applyNumberFormat="1" applyFont="1"/>
    <xf numFmtId="0" fontId="17" fillId="0" borderId="13" xfId="0" applyFont="1" applyBorder="1"/>
    <xf numFmtId="4" fontId="18" fillId="0" borderId="13" xfId="0" applyNumberFormat="1" applyFont="1" applyFill="1" applyBorder="1"/>
    <xf numFmtId="4" fontId="17" fillId="0" borderId="13" xfId="0" applyNumberFormat="1" applyFont="1" applyBorder="1"/>
    <xf numFmtId="0" fontId="16" fillId="0" borderId="12" xfId="0" applyFont="1" applyFill="1" applyBorder="1"/>
    <xf numFmtId="0" fontId="18" fillId="0" borderId="12" xfId="0" applyFont="1" applyFill="1" applyBorder="1"/>
    <xf numFmtId="0" fontId="16" fillId="0" borderId="11" xfId="0" applyFont="1" applyFill="1" applyBorder="1"/>
    <xf numFmtId="0" fontId="18" fillId="0" borderId="11" xfId="0" applyFont="1" applyFill="1" applyBorder="1"/>
    <xf numFmtId="0" fontId="16" fillId="0" borderId="13" xfId="0" applyFont="1" applyFill="1" applyBorder="1"/>
    <xf numFmtId="4" fontId="16" fillId="0" borderId="13" xfId="0" applyNumberFormat="1" applyFont="1" applyFill="1" applyBorder="1"/>
    <xf numFmtId="0" fontId="3" fillId="0" borderId="0" xfId="0" applyFont="1"/>
    <xf numFmtId="0" fontId="3" fillId="0" borderId="0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5" fillId="0" borderId="0" xfId="0" applyNumberFormat="1" applyFont="1"/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15</xdr:col>
      <xdr:colOff>79374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3"/>
  <sheetViews>
    <sheetView tabSelected="1" topLeftCell="C74" zoomScale="77" zoomScaleNormal="77" zoomScalePageLayoutView="80" workbookViewId="0">
      <selection activeCell="S115" sqref="S115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0.42578125" customWidth="1"/>
    <col min="4" max="4" width="20.5703125" customWidth="1"/>
    <col min="5" max="5" width="19.85546875" customWidth="1"/>
    <col min="6" max="6" width="19.140625" customWidth="1"/>
    <col min="7" max="7" width="19.7109375" customWidth="1"/>
    <col min="8" max="8" width="18.7109375" customWidth="1"/>
    <col min="9" max="9" width="19.425781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21.42578125" customWidth="1"/>
    <col min="14" max="14" width="18.85546875" customWidth="1"/>
    <col min="15" max="16" width="19" customWidth="1"/>
    <col min="17" max="18" width="19.5703125" customWidth="1"/>
    <col min="19" max="19" width="23.42578125" customWidth="1"/>
    <col min="20" max="20" width="16.42578125" bestFit="1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8.7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ht="21" x14ac:dyDescent="0.3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21" x14ac:dyDescent="0.35">
      <c r="A4" s="75" t="s">
        <v>115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20" ht="21" x14ac:dyDescent="0.35">
      <c r="A5" s="75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ht="26.25" x14ac:dyDescent="0.4">
      <c r="A6" s="76" t="s">
        <v>99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1" x14ac:dyDescent="0.3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20" ht="12" customHeight="1" thickBot="1" x14ac:dyDescent="0.3"/>
    <row r="9" spans="1:20" ht="15.75" customHeight="1" x14ac:dyDescent="0.25">
      <c r="B9" s="77" t="s">
        <v>4</v>
      </c>
      <c r="C9" s="79" t="s">
        <v>5</v>
      </c>
      <c r="D9" s="79" t="s">
        <v>6</v>
      </c>
      <c r="E9" s="81" t="s">
        <v>7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32"/>
      <c r="R9" s="54"/>
      <c r="S9" s="2"/>
    </row>
    <row r="10" spans="1:20" ht="30.75" customHeight="1" thickBot="1" x14ac:dyDescent="0.3">
      <c r="B10" s="78"/>
      <c r="C10" s="80"/>
      <c r="D10" s="80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101</v>
      </c>
      <c r="O10" s="4" t="s">
        <v>15</v>
      </c>
      <c r="P10" s="4" t="s">
        <v>102</v>
      </c>
      <c r="Q10" s="33" t="s">
        <v>103</v>
      </c>
      <c r="R10" s="33" t="s">
        <v>107</v>
      </c>
      <c r="S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ht="22.5" customHeight="1" x14ac:dyDescent="0.3">
      <c r="B12" s="34" t="s">
        <v>18</v>
      </c>
      <c r="C12" s="35">
        <f t="shared" ref="C12:J12" si="0">SUM(C13:C17)</f>
        <v>465380511</v>
      </c>
      <c r="D12" s="64">
        <v>507219061</v>
      </c>
      <c r="E12" s="35">
        <f t="shared" si="0"/>
        <v>25800841.93</v>
      </c>
      <c r="F12" s="36">
        <f t="shared" si="0"/>
        <v>28426848.949999999</v>
      </c>
      <c r="G12" s="36">
        <f t="shared" si="0"/>
        <v>27319127.509999998</v>
      </c>
      <c r="H12" s="36">
        <f t="shared" si="0"/>
        <v>47888661.710000001</v>
      </c>
      <c r="I12" s="36">
        <f t="shared" si="0"/>
        <v>27393022.120000001</v>
      </c>
      <c r="J12" s="36">
        <f t="shared" si="0"/>
        <v>0</v>
      </c>
      <c r="K12" s="36">
        <f>K13+K14+K16+K17</f>
        <v>0</v>
      </c>
      <c r="L12" s="36">
        <f t="shared" ref="L12:P12" si="1">SUM(L13:L17)</f>
        <v>0</v>
      </c>
      <c r="M12" s="36">
        <f t="shared" si="1"/>
        <v>32199038.329999998</v>
      </c>
      <c r="N12" s="36">
        <f t="shared" si="1"/>
        <v>37751490.579999998</v>
      </c>
      <c r="O12" s="36">
        <f t="shared" si="1"/>
        <v>41887215.340000004</v>
      </c>
      <c r="P12" s="36">
        <f t="shared" si="1"/>
        <v>27509167.469999999</v>
      </c>
      <c r="Q12" s="36">
        <f t="shared" ref="Q12" si="2">SUM(Q13:Q17)</f>
        <v>57972829.199999996</v>
      </c>
      <c r="R12" s="36">
        <f>SUM(R13:R17)</f>
        <v>50520773.849999994</v>
      </c>
      <c r="S12" s="36">
        <f>SUM(E12:R12)</f>
        <v>404669016.99000001</v>
      </c>
      <c r="T12" s="12"/>
    </row>
    <row r="13" spans="1:20" ht="15.6" customHeight="1" x14ac:dyDescent="0.3">
      <c r="B13" s="37" t="s">
        <v>19</v>
      </c>
      <c r="C13" s="38">
        <v>292444501</v>
      </c>
      <c r="D13" s="38">
        <v>328151086.05000001</v>
      </c>
      <c r="E13" s="38">
        <v>21589402</v>
      </c>
      <c r="F13" s="39">
        <v>21824902</v>
      </c>
      <c r="G13" s="39">
        <v>21736402</v>
      </c>
      <c r="H13" s="39">
        <v>21828402</v>
      </c>
      <c r="I13" s="39">
        <v>21914689.030000001</v>
      </c>
      <c r="J13" s="39">
        <v>0</v>
      </c>
      <c r="K13" s="39">
        <v>0</v>
      </c>
      <c r="L13" s="39">
        <v>0</v>
      </c>
      <c r="M13" s="39">
        <v>26108332.09</v>
      </c>
      <c r="N13" s="39">
        <v>30890598.59</v>
      </c>
      <c r="O13" s="39">
        <v>34448402</v>
      </c>
      <c r="P13" s="39">
        <v>22017367</v>
      </c>
      <c r="Q13" s="39">
        <v>22953436.449999999</v>
      </c>
      <c r="R13" s="39">
        <v>44930478.189999998</v>
      </c>
      <c r="S13" s="39"/>
    </row>
    <row r="14" spans="1:20" ht="15.6" customHeight="1" x14ac:dyDescent="0.3">
      <c r="B14" s="37" t="s">
        <v>20</v>
      </c>
      <c r="C14" s="38">
        <v>127803750</v>
      </c>
      <c r="D14" s="41">
        <v>125389090.56999999</v>
      </c>
      <c r="E14" s="38">
        <v>941000</v>
      </c>
      <c r="F14" s="39">
        <v>3299000</v>
      </c>
      <c r="G14" s="39">
        <v>2292000</v>
      </c>
      <c r="H14" s="39">
        <v>22754587.420000002</v>
      </c>
      <c r="I14" s="39">
        <v>2180000</v>
      </c>
      <c r="J14" s="39">
        <v>0</v>
      </c>
      <c r="K14" s="39">
        <v>0</v>
      </c>
      <c r="L14" s="39">
        <v>0</v>
      </c>
      <c r="M14" s="39">
        <v>2162000</v>
      </c>
      <c r="N14" s="39">
        <v>2254315.15</v>
      </c>
      <c r="O14" s="39">
        <v>2178000</v>
      </c>
      <c r="P14" s="39">
        <v>2158000</v>
      </c>
      <c r="Q14" s="39">
        <v>23965451.18</v>
      </c>
      <c r="R14" s="39">
        <v>2225000</v>
      </c>
      <c r="S14" s="39"/>
    </row>
    <row r="15" spans="1:20" ht="15" customHeight="1" x14ac:dyDescent="0.3">
      <c r="B15" s="37" t="s">
        <v>21</v>
      </c>
      <c r="C15" s="38">
        <v>0</v>
      </c>
      <c r="D15" s="38">
        <v>0</v>
      </c>
      <c r="E15" s="38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/>
    </row>
    <row r="16" spans="1:20" ht="20.25" customHeight="1" x14ac:dyDescent="0.3">
      <c r="B16" s="37" t="s">
        <v>22</v>
      </c>
      <c r="C16" s="38">
        <v>8144080</v>
      </c>
      <c r="D16" s="38">
        <v>7729080</v>
      </c>
      <c r="E16" s="38">
        <v>0</v>
      </c>
      <c r="F16" s="39">
        <v>0</v>
      </c>
      <c r="G16" s="39">
        <v>0</v>
      </c>
      <c r="H16" s="39">
        <v>0</v>
      </c>
      <c r="I16" s="39"/>
      <c r="J16" s="39"/>
      <c r="K16" s="39">
        <v>0</v>
      </c>
      <c r="L16" s="39">
        <v>0</v>
      </c>
      <c r="M16" s="39">
        <v>0</v>
      </c>
      <c r="N16" s="39">
        <v>0</v>
      </c>
      <c r="O16" s="39"/>
      <c r="P16" s="39"/>
      <c r="Q16" s="39">
        <v>7728182.1100000003</v>
      </c>
      <c r="R16" s="39">
        <v>0</v>
      </c>
      <c r="S16" s="39"/>
    </row>
    <row r="17" spans="2:19" ht="15" customHeight="1" x14ac:dyDescent="0.3">
      <c r="B17" s="37" t="s">
        <v>23</v>
      </c>
      <c r="C17" s="38">
        <v>36988180</v>
      </c>
      <c r="D17" s="41">
        <v>45949804.380000003</v>
      </c>
      <c r="E17" s="38">
        <v>3270439.93</v>
      </c>
      <c r="F17" s="39">
        <v>3302946.95</v>
      </c>
      <c r="G17" s="39">
        <v>3290725.51</v>
      </c>
      <c r="H17" s="39">
        <v>3305672.29</v>
      </c>
      <c r="I17" s="39">
        <v>3298333.09</v>
      </c>
      <c r="J17" s="39">
        <v>0</v>
      </c>
      <c r="K17" s="39">
        <v>0</v>
      </c>
      <c r="L17" s="39">
        <v>0</v>
      </c>
      <c r="M17" s="39">
        <v>3928706.24</v>
      </c>
      <c r="N17" s="39">
        <v>4606576.84</v>
      </c>
      <c r="O17" s="39">
        <v>5260813.34</v>
      </c>
      <c r="P17" s="39">
        <v>3333800.47</v>
      </c>
      <c r="Q17" s="39">
        <v>3325759.46</v>
      </c>
      <c r="R17" s="39">
        <v>3365295.66</v>
      </c>
      <c r="S17" s="39"/>
    </row>
    <row r="18" spans="2:19" ht="7.5" customHeight="1" x14ac:dyDescent="0.3">
      <c r="B18" s="37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5.6" customHeight="1" x14ac:dyDescent="0.3">
      <c r="B19" s="34" t="s">
        <v>24</v>
      </c>
      <c r="C19" s="35">
        <f>SUM(C20:C28)</f>
        <v>20171565</v>
      </c>
      <c r="D19" s="64">
        <v>47200243.649999999</v>
      </c>
      <c r="E19" s="35">
        <f>SUM(E20:E28)</f>
        <v>454270.77</v>
      </c>
      <c r="F19" s="36">
        <f t="shared" ref="F19:J19" si="3">SUM(F20:F28)</f>
        <v>1574212.8900000001</v>
      </c>
      <c r="G19" s="36">
        <f t="shared" si="3"/>
        <v>1634369.0200000003</v>
      </c>
      <c r="H19" s="36">
        <f t="shared" si="3"/>
        <v>1872283.12</v>
      </c>
      <c r="I19" s="36">
        <f t="shared" si="3"/>
        <v>1496281.83</v>
      </c>
      <c r="J19" s="36">
        <f t="shared" si="3"/>
        <v>0</v>
      </c>
      <c r="K19" s="36">
        <f>K20+K21+K22+K23+K24+K25+K26+K27+K28</f>
        <v>0</v>
      </c>
      <c r="L19" s="36">
        <f t="shared" ref="L19:O19" si="4">SUM(L20:L28)</f>
        <v>0</v>
      </c>
      <c r="M19" s="36">
        <f t="shared" si="4"/>
        <v>1885839.43</v>
      </c>
      <c r="N19" s="36">
        <f t="shared" si="4"/>
        <v>2577453.61</v>
      </c>
      <c r="O19" s="36">
        <f t="shared" si="4"/>
        <v>2950108.0100000002</v>
      </c>
      <c r="P19" s="36">
        <f>SUM(P20:P28)</f>
        <v>9786755.1700000018</v>
      </c>
      <c r="Q19" s="36">
        <f t="shared" ref="Q19" si="5">SUM(Q20:Q28)</f>
        <v>5668069.6600000001</v>
      </c>
      <c r="R19" s="36">
        <f>SUM(R20:R28)</f>
        <v>7487707.2200000007</v>
      </c>
      <c r="S19" s="36">
        <f>SUM(E19:R19)</f>
        <v>37387350.730000004</v>
      </c>
    </row>
    <row r="20" spans="2:19" ht="15.6" customHeight="1" x14ac:dyDescent="0.3">
      <c r="B20" s="37" t="s">
        <v>25</v>
      </c>
      <c r="C20" s="38">
        <v>8038645</v>
      </c>
      <c r="D20" s="41">
        <v>9453645</v>
      </c>
      <c r="E20" s="38">
        <v>99798.33</v>
      </c>
      <c r="F20" s="40">
        <v>1202453.51</v>
      </c>
      <c r="G20" s="39">
        <v>702818.37</v>
      </c>
      <c r="H20" s="41">
        <v>743254.13</v>
      </c>
      <c r="I20" s="39">
        <v>814199.09</v>
      </c>
      <c r="J20" s="39">
        <v>0</v>
      </c>
      <c r="K20" s="39">
        <v>0</v>
      </c>
      <c r="L20" s="39">
        <v>0</v>
      </c>
      <c r="M20" s="39">
        <v>261135.26</v>
      </c>
      <c r="N20" s="39">
        <v>1007394.48</v>
      </c>
      <c r="O20" s="39">
        <v>1645956.78</v>
      </c>
      <c r="P20" s="39">
        <v>963067.7</v>
      </c>
      <c r="Q20" s="39">
        <v>229831.3</v>
      </c>
      <c r="R20" s="39">
        <v>1530093.12</v>
      </c>
      <c r="S20" s="39"/>
    </row>
    <row r="21" spans="2:19" ht="20.25" customHeight="1" x14ac:dyDescent="0.3">
      <c r="B21" s="37" t="s">
        <v>26</v>
      </c>
      <c r="C21" s="38">
        <v>0</v>
      </c>
      <c r="D21" s="38">
        <v>2950301</v>
      </c>
      <c r="E21" s="38">
        <v>0</v>
      </c>
      <c r="F21" s="39">
        <v>0</v>
      </c>
      <c r="G21" s="39">
        <v>195305.79</v>
      </c>
      <c r="H21" s="39">
        <v>0</v>
      </c>
      <c r="I21" s="39">
        <v>12095</v>
      </c>
      <c r="J21" s="39">
        <v>0</v>
      </c>
      <c r="K21" s="39">
        <v>0</v>
      </c>
      <c r="L21" s="39">
        <v>0</v>
      </c>
      <c r="M21" s="39">
        <v>213462</v>
      </c>
      <c r="N21" s="39">
        <v>317742.90000000002</v>
      </c>
      <c r="O21" s="39">
        <v>618701.9</v>
      </c>
      <c r="P21" s="39">
        <v>308892.90000000002</v>
      </c>
      <c r="Q21" s="39">
        <v>380448.77</v>
      </c>
      <c r="R21" s="39">
        <v>196200</v>
      </c>
      <c r="S21" s="39"/>
    </row>
    <row r="22" spans="2:19" ht="15.6" customHeight="1" x14ac:dyDescent="0.3">
      <c r="B22" s="37" t="s">
        <v>27</v>
      </c>
      <c r="C22" s="38">
        <v>1500000</v>
      </c>
      <c r="D22" s="41">
        <v>2141531.9500000002</v>
      </c>
      <c r="E22" s="38">
        <v>34100</v>
      </c>
      <c r="F22" s="39">
        <v>84250</v>
      </c>
      <c r="G22" s="39">
        <v>79950</v>
      </c>
      <c r="H22" s="39">
        <v>238650</v>
      </c>
      <c r="I22" s="39">
        <v>121050</v>
      </c>
      <c r="J22" s="39">
        <v>0</v>
      </c>
      <c r="K22" s="39">
        <v>0</v>
      </c>
      <c r="L22" s="39">
        <v>0</v>
      </c>
      <c r="M22" s="39">
        <v>8450</v>
      </c>
      <c r="N22" s="39">
        <v>231400</v>
      </c>
      <c r="O22" s="39">
        <v>100200</v>
      </c>
      <c r="P22" s="39">
        <v>722861.48</v>
      </c>
      <c r="Q22" s="39">
        <v>208250</v>
      </c>
      <c r="R22" s="39">
        <v>79650</v>
      </c>
      <c r="S22" s="39"/>
    </row>
    <row r="23" spans="2:19" ht="15.6" customHeight="1" x14ac:dyDescent="0.3">
      <c r="B23" s="37" t="s">
        <v>28</v>
      </c>
      <c r="C23" s="38">
        <v>0</v>
      </c>
      <c r="D23" s="41">
        <v>262431.7</v>
      </c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9"/>
      <c r="K23" s="39">
        <v>0</v>
      </c>
      <c r="L23" s="39">
        <v>0</v>
      </c>
      <c r="M23" s="39">
        <v>0</v>
      </c>
      <c r="N23" s="39">
        <v>0</v>
      </c>
      <c r="O23" s="39"/>
      <c r="P23" s="39">
        <v>109986</v>
      </c>
      <c r="Q23" s="39"/>
      <c r="R23" s="39">
        <v>0</v>
      </c>
      <c r="S23" s="39"/>
    </row>
    <row r="24" spans="2:19" ht="15.6" customHeight="1" x14ac:dyDescent="0.3">
      <c r="B24" s="37" t="s">
        <v>29</v>
      </c>
      <c r="C24" s="38">
        <v>1710120</v>
      </c>
      <c r="D24" s="41">
        <v>16351184</v>
      </c>
      <c r="E24" s="38">
        <v>0</v>
      </c>
      <c r="F24" s="39">
        <v>0</v>
      </c>
      <c r="G24" s="39">
        <v>150497.20000000001</v>
      </c>
      <c r="H24" s="39">
        <v>473584.53</v>
      </c>
      <c r="I24" s="39">
        <v>218759.26</v>
      </c>
      <c r="J24" s="39">
        <v>0</v>
      </c>
      <c r="K24" s="39">
        <v>0</v>
      </c>
      <c r="L24" s="39">
        <v>0</v>
      </c>
      <c r="M24" s="39">
        <v>52510</v>
      </c>
      <c r="N24" s="39">
        <v>273811.82</v>
      </c>
      <c r="O24" s="39">
        <v>60000</v>
      </c>
      <c r="P24" s="39">
        <v>6852640.79</v>
      </c>
      <c r="Q24" s="39">
        <v>2314626</v>
      </c>
      <c r="R24" s="39">
        <v>2355100</v>
      </c>
      <c r="S24" s="39"/>
    </row>
    <row r="25" spans="2:19" ht="15.6" customHeight="1" x14ac:dyDescent="0.3">
      <c r="B25" s="37" t="s">
        <v>30</v>
      </c>
      <c r="C25" s="38">
        <v>2520000</v>
      </c>
      <c r="D25" s="41">
        <v>5305000</v>
      </c>
      <c r="E25" s="38">
        <v>288072.44</v>
      </c>
      <c r="F25" s="39">
        <v>254109.38</v>
      </c>
      <c r="G25" s="39">
        <v>291638.81</v>
      </c>
      <c r="H25" s="41">
        <v>335794.96</v>
      </c>
      <c r="I25" s="39">
        <v>249029.48</v>
      </c>
      <c r="J25" s="39">
        <v>0</v>
      </c>
      <c r="K25" s="39">
        <v>0</v>
      </c>
      <c r="L25" s="39">
        <v>0</v>
      </c>
      <c r="M25" s="39">
        <v>1302782.17</v>
      </c>
      <c r="N25" s="39">
        <v>328888.76</v>
      </c>
      <c r="O25" s="39">
        <v>254629.33</v>
      </c>
      <c r="P25" s="39">
        <v>394404.05</v>
      </c>
      <c r="Q25" s="39">
        <v>363620.11</v>
      </c>
      <c r="R25" s="39">
        <v>363944.24</v>
      </c>
      <c r="S25" s="39"/>
    </row>
    <row r="26" spans="2:19" ht="15.6" customHeight="1" x14ac:dyDescent="0.3">
      <c r="B26" s="37" t="s">
        <v>31</v>
      </c>
      <c r="C26" s="38">
        <v>0</v>
      </c>
      <c r="D26" s="41">
        <v>1493000</v>
      </c>
      <c r="E26" s="38">
        <v>0</v>
      </c>
      <c r="F26" s="39">
        <v>0</v>
      </c>
      <c r="G26" s="39">
        <v>22420</v>
      </c>
      <c r="H26" s="42">
        <v>37199.5</v>
      </c>
      <c r="I26" s="39">
        <v>36049</v>
      </c>
      <c r="J26" s="39"/>
      <c r="K26" s="39">
        <v>0</v>
      </c>
      <c r="L26" s="39">
        <v>0</v>
      </c>
      <c r="M26" s="39">
        <v>0</v>
      </c>
      <c r="N26" s="39">
        <v>176501.23</v>
      </c>
      <c r="O26" s="39">
        <v>161660</v>
      </c>
      <c r="P26" s="39">
        <v>65744.850000000006</v>
      </c>
      <c r="Q26" s="39">
        <v>0</v>
      </c>
      <c r="R26" s="39">
        <v>825454.11</v>
      </c>
      <c r="S26" s="39"/>
    </row>
    <row r="27" spans="2:19" ht="15.6" customHeight="1" x14ac:dyDescent="0.3">
      <c r="B27" s="37" t="s">
        <v>32</v>
      </c>
      <c r="C27" s="38">
        <v>402800</v>
      </c>
      <c r="D27" s="41">
        <v>3384150</v>
      </c>
      <c r="E27" s="38">
        <v>32300</v>
      </c>
      <c r="F27" s="39">
        <v>33400</v>
      </c>
      <c r="G27" s="39">
        <v>38100</v>
      </c>
      <c r="H27" s="39">
        <v>43800</v>
      </c>
      <c r="I27" s="39">
        <v>45100</v>
      </c>
      <c r="J27" s="39">
        <v>0</v>
      </c>
      <c r="K27" s="39">
        <v>0</v>
      </c>
      <c r="L27" s="39">
        <v>0</v>
      </c>
      <c r="M27" s="39">
        <v>47500</v>
      </c>
      <c r="N27" s="39">
        <v>241714.42</v>
      </c>
      <c r="O27" s="39">
        <v>108960</v>
      </c>
      <c r="P27" s="39">
        <v>47100</v>
      </c>
      <c r="Q27" s="39">
        <v>262650</v>
      </c>
      <c r="R27" s="39">
        <v>241584</v>
      </c>
      <c r="S27" s="39"/>
    </row>
    <row r="28" spans="2:19" ht="15.6" customHeight="1" x14ac:dyDescent="0.3">
      <c r="B28" s="37" t="s">
        <v>33</v>
      </c>
      <c r="C28" s="38">
        <v>6000000</v>
      </c>
      <c r="D28" s="41">
        <v>5859000</v>
      </c>
      <c r="E28" s="38">
        <v>0</v>
      </c>
      <c r="F28" s="39">
        <v>0</v>
      </c>
      <c r="G28" s="39">
        <v>153638.85</v>
      </c>
      <c r="H28" s="39">
        <v>0</v>
      </c>
      <c r="I28" s="39">
        <v>0</v>
      </c>
      <c r="J28" s="39">
        <v>0</v>
      </c>
      <c r="K28" s="39"/>
      <c r="L28" s="39">
        <v>0</v>
      </c>
      <c r="M28" s="39">
        <v>0</v>
      </c>
      <c r="N28" s="39">
        <v>0</v>
      </c>
      <c r="O28" s="39">
        <v>0</v>
      </c>
      <c r="P28" s="39">
        <v>322057.40000000002</v>
      </c>
      <c r="Q28" s="39">
        <v>1908643.48</v>
      </c>
      <c r="R28" s="39">
        <v>1895681.75</v>
      </c>
      <c r="S28" s="39"/>
    </row>
    <row r="29" spans="2:19" ht="8.1" customHeight="1" x14ac:dyDescent="0.3">
      <c r="B29" s="37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2:19" ht="15.6" customHeight="1" x14ac:dyDescent="0.3">
      <c r="B30" s="34" t="s">
        <v>34</v>
      </c>
      <c r="C30" s="35">
        <f>SUM(C31:C39)</f>
        <v>38400632</v>
      </c>
      <c r="D30" s="64">
        <v>24545248.850000001</v>
      </c>
      <c r="E30" s="35">
        <f>SUM(E31:E39)</f>
        <v>443440</v>
      </c>
      <c r="F30" s="36">
        <f>F31+F32+F33+F34+F35+F36+F37+F38+F39</f>
        <v>584314.67999999993</v>
      </c>
      <c r="G30" s="36">
        <f t="shared" ref="G30" si="6">SUM(G31:G39)</f>
        <v>494740</v>
      </c>
      <c r="H30" s="36">
        <f>SUM(H31:H39)</f>
        <v>477525</v>
      </c>
      <c r="I30" s="36">
        <f t="shared" ref="I30:J30" si="7">SUM(I31:I39)</f>
        <v>3749611.09</v>
      </c>
      <c r="J30" s="36">
        <f t="shared" si="7"/>
        <v>0</v>
      </c>
      <c r="K30" s="36">
        <f>K31+K32+K33+K34+K35+K36+K37+K38+K39</f>
        <v>0</v>
      </c>
      <c r="L30" s="36">
        <f t="shared" ref="L30:O30" si="8">SUM(L31:L39)</f>
        <v>0</v>
      </c>
      <c r="M30" s="36">
        <f t="shared" si="8"/>
        <v>1523609.78</v>
      </c>
      <c r="N30" s="36">
        <f t="shared" si="8"/>
        <v>946447.53</v>
      </c>
      <c r="O30" s="36">
        <f t="shared" si="8"/>
        <v>1613386.2</v>
      </c>
      <c r="P30" s="36">
        <f>SUM(P31:P39)</f>
        <v>1809235.38</v>
      </c>
      <c r="Q30" s="36">
        <f t="shared" ref="Q30" si="9">SUM(Q31:Q39)</f>
        <v>1116211.9899999998</v>
      </c>
      <c r="R30" s="36">
        <f>SUM(R31:R39)</f>
        <v>2815741.8699999996</v>
      </c>
      <c r="S30" s="36">
        <f>SUM(E30:R30)</f>
        <v>15574263.52</v>
      </c>
    </row>
    <row r="31" spans="2:19" ht="15.6" customHeight="1" x14ac:dyDescent="0.3">
      <c r="B31" s="37" t="s">
        <v>35</v>
      </c>
      <c r="C31" s="38">
        <v>20000</v>
      </c>
      <c r="D31" s="41">
        <v>1623720</v>
      </c>
      <c r="E31" s="38">
        <v>0</v>
      </c>
      <c r="F31" s="39">
        <v>0</v>
      </c>
      <c r="G31" s="39">
        <v>32100</v>
      </c>
      <c r="H31" s="39">
        <v>0</v>
      </c>
      <c r="I31" s="39">
        <v>232829.74</v>
      </c>
      <c r="J31" s="39">
        <v>0</v>
      </c>
      <c r="K31" s="39">
        <v>0</v>
      </c>
      <c r="L31" s="39">
        <v>0</v>
      </c>
      <c r="M31" s="39">
        <v>137883.20000000001</v>
      </c>
      <c r="N31" s="39">
        <v>19740</v>
      </c>
      <c r="O31" s="39">
        <v>41670</v>
      </c>
      <c r="P31" s="39">
        <v>151156</v>
      </c>
      <c r="Q31" s="39">
        <v>528636.81999999995</v>
      </c>
      <c r="R31" s="39">
        <v>53354.71</v>
      </c>
      <c r="S31" s="39"/>
    </row>
    <row r="32" spans="2:19" ht="15.6" customHeight="1" x14ac:dyDescent="0.3">
      <c r="B32" s="37" t="s">
        <v>36</v>
      </c>
      <c r="C32" s="38">
        <v>0</v>
      </c>
      <c r="D32" s="41">
        <v>237000</v>
      </c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147341.88</v>
      </c>
      <c r="N32" s="39">
        <v>0</v>
      </c>
      <c r="O32" s="39">
        <v>0</v>
      </c>
      <c r="P32" s="39"/>
      <c r="Q32" s="39">
        <v>76700</v>
      </c>
      <c r="R32" s="39">
        <v>0</v>
      </c>
      <c r="S32" s="39"/>
    </row>
    <row r="33" spans="2:19" ht="15.6" customHeight="1" x14ac:dyDescent="0.3">
      <c r="B33" s="37" t="s">
        <v>37</v>
      </c>
      <c r="C33" s="38">
        <v>20000</v>
      </c>
      <c r="D33" s="41">
        <v>5680374.5300000003</v>
      </c>
      <c r="E33" s="38">
        <v>0</v>
      </c>
      <c r="F33" s="39">
        <v>0</v>
      </c>
      <c r="G33" s="39">
        <v>0</v>
      </c>
      <c r="H33" s="39">
        <v>0</v>
      </c>
      <c r="I33" s="39">
        <v>1056049.26</v>
      </c>
      <c r="J33" s="39">
        <v>0</v>
      </c>
      <c r="K33" s="39">
        <v>0</v>
      </c>
      <c r="L33" s="39">
        <v>0</v>
      </c>
      <c r="M33" s="39">
        <v>142857.81</v>
      </c>
      <c r="N33" s="39">
        <v>16461</v>
      </c>
      <c r="O33" s="39">
        <v>6200</v>
      </c>
      <c r="P33" s="39">
        <v>543025.06000000006</v>
      </c>
      <c r="Q33" s="39">
        <v>0</v>
      </c>
      <c r="R33" s="39">
        <v>209461.8</v>
      </c>
      <c r="S33" s="39"/>
    </row>
    <row r="34" spans="2:19" ht="15.6" customHeight="1" x14ac:dyDescent="0.3">
      <c r="B34" s="37" t="s">
        <v>38</v>
      </c>
      <c r="C34" s="38">
        <v>20000</v>
      </c>
      <c r="D34" s="41">
        <v>370000</v>
      </c>
      <c r="E34" s="38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138297.17000000001</v>
      </c>
      <c r="N34" s="39">
        <v>0</v>
      </c>
      <c r="O34" s="39">
        <v>0</v>
      </c>
      <c r="P34" s="39">
        <v>21240</v>
      </c>
      <c r="Q34" s="39">
        <v>0</v>
      </c>
      <c r="R34" s="39">
        <v>0</v>
      </c>
      <c r="S34" s="39"/>
    </row>
    <row r="35" spans="2:19" ht="15.6" customHeight="1" x14ac:dyDescent="0.3">
      <c r="B35" s="37" t="s">
        <v>39</v>
      </c>
      <c r="C35" s="38">
        <v>0</v>
      </c>
      <c r="D35" s="41">
        <v>116141.9</v>
      </c>
      <c r="E35" s="38">
        <v>0</v>
      </c>
      <c r="F35" s="39">
        <v>6141.9</v>
      </c>
      <c r="G35" s="39">
        <v>0</v>
      </c>
      <c r="H35" s="39">
        <v>0</v>
      </c>
      <c r="I35" s="39">
        <v>25000</v>
      </c>
      <c r="J35" s="39">
        <v>0</v>
      </c>
      <c r="K35" s="39"/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/>
    </row>
    <row r="36" spans="2:19" ht="15.6" customHeight="1" x14ac:dyDescent="0.3">
      <c r="B36" s="37" t="s">
        <v>40</v>
      </c>
      <c r="C36" s="38">
        <v>20000</v>
      </c>
      <c r="D36" s="41">
        <v>157720.95999999999</v>
      </c>
      <c r="E36" s="38">
        <v>0</v>
      </c>
      <c r="F36" s="39">
        <v>35720.959999999999</v>
      </c>
      <c r="G36" s="39">
        <v>0</v>
      </c>
      <c r="H36" s="39">
        <v>0</v>
      </c>
      <c r="I36" s="39">
        <v>0</v>
      </c>
      <c r="J36" s="39"/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5900</v>
      </c>
      <c r="R36" s="39">
        <v>0</v>
      </c>
      <c r="S36" s="39"/>
    </row>
    <row r="37" spans="2:19" ht="15.6" customHeight="1" x14ac:dyDescent="0.3">
      <c r="B37" s="37" t="s">
        <v>41</v>
      </c>
      <c r="C37" s="38">
        <v>5379992</v>
      </c>
      <c r="D37" s="41">
        <v>10179992</v>
      </c>
      <c r="E37" s="38">
        <v>443440</v>
      </c>
      <c r="F37" s="39">
        <v>469074.7</v>
      </c>
      <c r="G37" s="39">
        <v>462640</v>
      </c>
      <c r="H37" s="41">
        <v>473650</v>
      </c>
      <c r="I37" s="39">
        <v>1673650</v>
      </c>
      <c r="J37" s="39"/>
      <c r="K37" s="39"/>
      <c r="L37" s="39">
        <v>0</v>
      </c>
      <c r="M37" s="39">
        <v>500171</v>
      </c>
      <c r="N37" s="39">
        <v>473650</v>
      </c>
      <c r="O37" s="39">
        <v>1538516.2</v>
      </c>
      <c r="P37" s="39">
        <v>479450</v>
      </c>
      <c r="Q37" s="39">
        <v>479450</v>
      </c>
      <c r="R37" s="39">
        <v>1897893</v>
      </c>
      <c r="S37" s="39"/>
    </row>
    <row r="38" spans="2:19" ht="15.6" customHeight="1" x14ac:dyDescent="0.3">
      <c r="B38" s="37" t="s">
        <v>42</v>
      </c>
      <c r="C38" s="38">
        <v>0</v>
      </c>
      <c r="D38" s="38">
        <v>0</v>
      </c>
      <c r="E38" s="38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/>
    </row>
    <row r="39" spans="2:19" ht="16.5" customHeight="1" x14ac:dyDescent="0.3">
      <c r="B39" s="37" t="s">
        <v>43</v>
      </c>
      <c r="C39" s="38">
        <v>32940640</v>
      </c>
      <c r="D39" s="41">
        <v>6180299.46</v>
      </c>
      <c r="E39" s="38">
        <v>0</v>
      </c>
      <c r="F39" s="39">
        <v>73377.119999999995</v>
      </c>
      <c r="G39" s="39">
        <v>0</v>
      </c>
      <c r="H39" s="39">
        <v>3875</v>
      </c>
      <c r="I39" s="39">
        <v>762082.09</v>
      </c>
      <c r="J39" s="39"/>
      <c r="K39" s="39"/>
      <c r="L39" s="39">
        <v>0</v>
      </c>
      <c r="M39" s="39">
        <v>457058.72</v>
      </c>
      <c r="N39" s="39">
        <v>436596.53</v>
      </c>
      <c r="O39" s="39">
        <v>27000</v>
      </c>
      <c r="P39" s="39">
        <v>614364.31999999995</v>
      </c>
      <c r="Q39" s="39">
        <v>25525.17</v>
      </c>
      <c r="R39" s="39">
        <v>655032.36</v>
      </c>
      <c r="S39" s="39"/>
    </row>
    <row r="40" spans="2:19" ht="14.25" hidden="1" customHeight="1" x14ac:dyDescent="0.3">
      <c r="B40" s="37" t="s">
        <v>44</v>
      </c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 ht="15" customHeight="1" x14ac:dyDescent="0.3">
      <c r="B41" s="34" t="s">
        <v>45</v>
      </c>
      <c r="C41" s="35">
        <f>SUM(C42:C48)</f>
        <v>300000</v>
      </c>
      <c r="D41" s="35">
        <f>SUM(D42:D48)</f>
        <v>310000</v>
      </c>
      <c r="E41" s="35">
        <f>SUM(E42:E48)</f>
        <v>0</v>
      </c>
      <c r="F41" s="36">
        <f t="shared" ref="F41:J41" si="10">SUM(F42:F48)</f>
        <v>220039.6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>K42</f>
        <v>0</v>
      </c>
      <c r="L41" s="36">
        <f t="shared" ref="L41:P41" si="11">SUM(L42:L48)</f>
        <v>0</v>
      </c>
      <c r="M41" s="36">
        <f t="shared" si="11"/>
        <v>0</v>
      </c>
      <c r="N41" s="36">
        <f t="shared" si="11"/>
        <v>0</v>
      </c>
      <c r="O41" s="36">
        <f t="shared" si="11"/>
        <v>0</v>
      </c>
      <c r="P41" s="36">
        <f t="shared" si="11"/>
        <v>0</v>
      </c>
      <c r="Q41" s="36">
        <f t="shared" ref="Q41" si="12">SUM(Q42:Q48)</f>
        <v>9752.9</v>
      </c>
      <c r="R41" s="36">
        <f>SUM(R42:R48)</f>
        <v>0</v>
      </c>
      <c r="S41" s="36">
        <f>SUM(E41:R41)</f>
        <v>229792.5</v>
      </c>
    </row>
    <row r="42" spans="2:19" ht="18.75" x14ac:dyDescent="0.3">
      <c r="B42" s="37" t="s">
        <v>46</v>
      </c>
      <c r="C42" s="38">
        <v>0</v>
      </c>
      <c r="D42" s="38">
        <v>10000</v>
      </c>
      <c r="E42" s="38">
        <v>0</v>
      </c>
      <c r="F42" s="39">
        <v>0</v>
      </c>
      <c r="G42" s="39">
        <v>0</v>
      </c>
      <c r="H42" s="39">
        <v>0</v>
      </c>
      <c r="I42" s="39">
        <v>0</v>
      </c>
      <c r="J42" s="39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/>
      <c r="Q42" s="39">
        <v>9752.9</v>
      </c>
      <c r="R42" s="39">
        <v>0</v>
      </c>
      <c r="S42" s="39"/>
    </row>
    <row r="43" spans="2:19" ht="15.6" customHeight="1" x14ac:dyDescent="0.3">
      <c r="B43" s="37" t="s">
        <v>47</v>
      </c>
      <c r="C43" s="38">
        <v>0</v>
      </c>
      <c r="D43" s="38">
        <v>0</v>
      </c>
      <c r="E43" s="38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/>
      <c r="Q43" s="39">
        <v>0</v>
      </c>
      <c r="R43" s="39">
        <v>0</v>
      </c>
      <c r="S43" s="39"/>
    </row>
    <row r="44" spans="2:19" ht="15" customHeight="1" x14ac:dyDescent="0.3">
      <c r="B44" s="37" t="s">
        <v>48</v>
      </c>
      <c r="C44" s="38">
        <v>0</v>
      </c>
      <c r="D44" s="38">
        <v>0</v>
      </c>
      <c r="E44" s="38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/>
      <c r="Q44" s="39">
        <v>0</v>
      </c>
      <c r="R44" s="39">
        <v>0</v>
      </c>
      <c r="S44" s="39"/>
    </row>
    <row r="45" spans="2:19" ht="15" customHeight="1" x14ac:dyDescent="0.3">
      <c r="B45" s="37" t="s">
        <v>49</v>
      </c>
      <c r="C45" s="38">
        <v>0</v>
      </c>
      <c r="D45" s="38">
        <v>0</v>
      </c>
      <c r="E45" s="38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/>
      <c r="Q45" s="39">
        <v>0</v>
      </c>
      <c r="R45" s="39">
        <v>0</v>
      </c>
      <c r="S45" s="39"/>
    </row>
    <row r="46" spans="2:19" ht="15" customHeight="1" x14ac:dyDescent="0.3">
      <c r="B46" s="37" t="s">
        <v>50</v>
      </c>
      <c r="C46" s="38">
        <v>0</v>
      </c>
      <c r="D46" s="38">
        <v>0</v>
      </c>
      <c r="E46" s="38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/>
      <c r="Q46" s="39">
        <v>0</v>
      </c>
      <c r="R46" s="39">
        <v>0</v>
      </c>
      <c r="S46" s="39"/>
    </row>
    <row r="47" spans="2:19" ht="15" customHeight="1" x14ac:dyDescent="0.3">
      <c r="B47" s="37" t="s">
        <v>51</v>
      </c>
      <c r="C47" s="38">
        <v>300000</v>
      </c>
      <c r="D47" s="38">
        <v>300000</v>
      </c>
      <c r="E47" s="38">
        <v>0</v>
      </c>
      <c r="F47" s="39">
        <v>220039.6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/>
    </row>
    <row r="48" spans="2:19" ht="15" customHeight="1" x14ac:dyDescent="0.3">
      <c r="B48" s="37" t="s">
        <v>52</v>
      </c>
      <c r="C48" s="38">
        <v>0</v>
      </c>
      <c r="D48" s="38">
        <v>0</v>
      </c>
      <c r="E48" s="38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/>
      <c r="Q48" s="39">
        <v>0</v>
      </c>
      <c r="R48" s="39">
        <v>0</v>
      </c>
      <c r="S48" s="39"/>
    </row>
    <row r="49" spans="2:19" ht="15" hidden="1" customHeight="1" x14ac:dyDescent="0.3">
      <c r="B49" s="37"/>
      <c r="C49" s="38"/>
      <c r="D49" s="3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2:19" ht="18.75" x14ac:dyDescent="0.3">
      <c r="B50" s="34" t="s">
        <v>53</v>
      </c>
      <c r="C50" s="35">
        <f>SUM(C51:C57)</f>
        <v>0</v>
      </c>
      <c r="D50" s="35">
        <f>SUM(D51:D57)</f>
        <v>0</v>
      </c>
      <c r="E50" s="35">
        <f>SUM(E51:E57)</f>
        <v>0</v>
      </c>
      <c r="F50" s="36">
        <f t="shared" ref="F50:J50" si="13">SUM(F51:F57)</f>
        <v>0</v>
      </c>
      <c r="G50" s="36">
        <f t="shared" si="13"/>
        <v>0</v>
      </c>
      <c r="H50" s="36">
        <f t="shared" si="13"/>
        <v>0</v>
      </c>
      <c r="I50" s="36">
        <f t="shared" si="13"/>
        <v>0</v>
      </c>
      <c r="J50" s="36">
        <f t="shared" si="13"/>
        <v>0</v>
      </c>
      <c r="K50" s="36"/>
      <c r="L50" s="36">
        <f t="shared" ref="L50:P50" si="14">SUM(L51:L57)</f>
        <v>0</v>
      </c>
      <c r="M50" s="36">
        <f t="shared" si="14"/>
        <v>0</v>
      </c>
      <c r="N50" s="36">
        <f t="shared" si="14"/>
        <v>0</v>
      </c>
      <c r="O50" s="36">
        <f t="shared" si="14"/>
        <v>0</v>
      </c>
      <c r="P50" s="36">
        <f t="shared" si="14"/>
        <v>0</v>
      </c>
      <c r="Q50" s="36">
        <f t="shared" ref="Q50" si="15">SUM(Q51:Q57)</f>
        <v>0</v>
      </c>
      <c r="R50" s="36">
        <f>SUM(R51:R57)</f>
        <v>0</v>
      </c>
      <c r="S50" s="36">
        <f>SUM(E50:R50)</f>
        <v>0</v>
      </c>
    </row>
    <row r="51" spans="2:19" ht="18.75" x14ac:dyDescent="0.3">
      <c r="B51" s="37" t="s">
        <v>54</v>
      </c>
      <c r="C51" s="38">
        <v>0</v>
      </c>
      <c r="D51" s="38">
        <v>0</v>
      </c>
      <c r="E51" s="38">
        <v>0</v>
      </c>
      <c r="F51" s="39">
        <v>0</v>
      </c>
      <c r="G51" s="39">
        <v>0</v>
      </c>
      <c r="H51" s="39">
        <v>0</v>
      </c>
      <c r="I51" s="39"/>
      <c r="J51" s="39"/>
      <c r="K51" s="39"/>
      <c r="L51" s="39"/>
      <c r="M51" s="39">
        <v>0</v>
      </c>
      <c r="N51" s="39">
        <v>0</v>
      </c>
      <c r="O51" s="39">
        <v>0</v>
      </c>
      <c r="P51" s="39"/>
      <c r="Q51" s="39">
        <v>0</v>
      </c>
      <c r="R51" s="39">
        <v>0</v>
      </c>
      <c r="S51" s="39"/>
    </row>
    <row r="52" spans="2:19" ht="18.75" x14ac:dyDescent="0.3">
      <c r="B52" s="37" t="s">
        <v>55</v>
      </c>
      <c r="C52" s="38">
        <v>0</v>
      </c>
      <c r="D52" s="38">
        <v>0</v>
      </c>
      <c r="E52" s="38">
        <v>0</v>
      </c>
      <c r="F52" s="39">
        <v>0</v>
      </c>
      <c r="G52" s="39">
        <v>0</v>
      </c>
      <c r="H52" s="39">
        <v>0</v>
      </c>
      <c r="I52" s="39"/>
      <c r="J52" s="39"/>
      <c r="K52" s="39"/>
      <c r="L52" s="39"/>
      <c r="M52" s="39">
        <v>0</v>
      </c>
      <c r="N52" s="39">
        <v>0</v>
      </c>
      <c r="O52" s="39">
        <v>0</v>
      </c>
      <c r="P52" s="39"/>
      <c r="Q52" s="39">
        <v>0</v>
      </c>
      <c r="R52" s="39">
        <v>0</v>
      </c>
      <c r="S52" s="39"/>
    </row>
    <row r="53" spans="2:19" ht="18.75" x14ac:dyDescent="0.3">
      <c r="B53" s="37" t="s">
        <v>56</v>
      </c>
      <c r="C53" s="38">
        <v>0</v>
      </c>
      <c r="D53" s="38">
        <v>0</v>
      </c>
      <c r="E53" s="38">
        <v>0</v>
      </c>
      <c r="F53" s="39">
        <v>0</v>
      </c>
      <c r="G53" s="39">
        <v>0</v>
      </c>
      <c r="H53" s="39">
        <v>0</v>
      </c>
      <c r="I53" s="39"/>
      <c r="J53" s="39"/>
      <c r="K53" s="39"/>
      <c r="L53" s="39"/>
      <c r="M53" s="39">
        <v>0</v>
      </c>
      <c r="N53" s="39">
        <v>0</v>
      </c>
      <c r="O53" s="39">
        <v>0</v>
      </c>
      <c r="P53" s="39"/>
      <c r="Q53" s="39">
        <v>0</v>
      </c>
      <c r="R53" s="39">
        <v>0</v>
      </c>
      <c r="S53" s="39"/>
    </row>
    <row r="54" spans="2:19" ht="18.75" x14ac:dyDescent="0.3">
      <c r="B54" s="37" t="s">
        <v>57</v>
      </c>
      <c r="C54" s="38">
        <v>0</v>
      </c>
      <c r="D54" s="38">
        <v>0</v>
      </c>
      <c r="E54" s="38">
        <v>0</v>
      </c>
      <c r="F54" s="39">
        <v>0</v>
      </c>
      <c r="G54" s="39">
        <v>0</v>
      </c>
      <c r="H54" s="39">
        <v>0</v>
      </c>
      <c r="I54" s="39"/>
      <c r="J54" s="39"/>
      <c r="K54" s="39"/>
      <c r="L54" s="39"/>
      <c r="M54" s="39">
        <v>0</v>
      </c>
      <c r="N54" s="39">
        <v>0</v>
      </c>
      <c r="O54" s="39">
        <v>0</v>
      </c>
      <c r="P54" s="39"/>
      <c r="Q54" s="39">
        <v>0</v>
      </c>
      <c r="R54" s="39">
        <v>0</v>
      </c>
      <c r="S54" s="39"/>
    </row>
    <row r="55" spans="2:19" ht="18.75" x14ac:dyDescent="0.3">
      <c r="B55" s="37" t="s">
        <v>58</v>
      </c>
      <c r="C55" s="38">
        <v>0</v>
      </c>
      <c r="D55" s="38">
        <v>0</v>
      </c>
      <c r="E55" s="38">
        <v>0</v>
      </c>
      <c r="F55" s="39">
        <v>0</v>
      </c>
      <c r="G55" s="39">
        <v>0</v>
      </c>
      <c r="H55" s="39">
        <v>0</v>
      </c>
      <c r="I55" s="39"/>
      <c r="J55" s="39"/>
      <c r="K55" s="39"/>
      <c r="L55" s="39"/>
      <c r="M55" s="39">
        <v>0</v>
      </c>
      <c r="N55" s="39">
        <v>0</v>
      </c>
      <c r="O55" s="39">
        <v>0</v>
      </c>
      <c r="P55" s="39"/>
      <c r="Q55" s="39">
        <v>0</v>
      </c>
      <c r="R55" s="39">
        <v>0</v>
      </c>
      <c r="S55" s="39"/>
    </row>
    <row r="56" spans="2:19" ht="18.75" x14ac:dyDescent="0.3">
      <c r="B56" s="37" t="s">
        <v>59</v>
      </c>
      <c r="C56" s="38">
        <v>0</v>
      </c>
      <c r="D56" s="38">
        <v>0</v>
      </c>
      <c r="E56" s="38">
        <v>0</v>
      </c>
      <c r="F56" s="39">
        <v>0</v>
      </c>
      <c r="G56" s="39">
        <v>0</v>
      </c>
      <c r="H56" s="39">
        <v>0</v>
      </c>
      <c r="I56" s="39"/>
      <c r="J56" s="39"/>
      <c r="K56" s="39"/>
      <c r="L56" s="39"/>
      <c r="M56" s="39">
        <v>0</v>
      </c>
      <c r="N56" s="39">
        <v>0</v>
      </c>
      <c r="O56" s="39">
        <v>0</v>
      </c>
      <c r="P56" s="39"/>
      <c r="Q56" s="39">
        <v>0</v>
      </c>
      <c r="R56" s="39">
        <v>0</v>
      </c>
      <c r="S56" s="39"/>
    </row>
    <row r="57" spans="2:19" ht="18.75" x14ac:dyDescent="0.3">
      <c r="B57" s="37" t="s">
        <v>60</v>
      </c>
      <c r="C57" s="38">
        <v>0</v>
      </c>
      <c r="D57" s="38">
        <v>0</v>
      </c>
      <c r="E57" s="38">
        <v>0</v>
      </c>
      <c r="F57" s="39">
        <v>0</v>
      </c>
      <c r="G57" s="39">
        <v>0</v>
      </c>
      <c r="H57" s="39">
        <v>0</v>
      </c>
      <c r="I57" s="39"/>
      <c r="J57" s="39"/>
      <c r="K57" s="39"/>
      <c r="L57" s="39"/>
      <c r="M57" s="39">
        <v>0</v>
      </c>
      <c r="N57" s="39">
        <v>0</v>
      </c>
      <c r="O57" s="39">
        <v>0</v>
      </c>
      <c r="P57" s="39"/>
      <c r="Q57" s="39">
        <v>0</v>
      </c>
      <c r="R57" s="39">
        <v>0</v>
      </c>
      <c r="S57" s="39"/>
    </row>
    <row r="58" spans="2:19" ht="1.5" customHeight="1" x14ac:dyDescent="0.3">
      <c r="B58" s="37"/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2:19" ht="15.6" customHeight="1" x14ac:dyDescent="0.3">
      <c r="B59" s="34" t="s">
        <v>61</v>
      </c>
      <c r="C59" s="35">
        <f>SUM(C60:C68)</f>
        <v>150000</v>
      </c>
      <c r="D59" s="64">
        <v>9440218.5</v>
      </c>
      <c r="E59" s="35">
        <f>SUM(E60:E68)</f>
        <v>0</v>
      </c>
      <c r="F59" s="36">
        <f t="shared" ref="F59:J59" si="16">SUM(F60:F68)</f>
        <v>22892</v>
      </c>
      <c r="G59" s="36">
        <f t="shared" si="16"/>
        <v>1753552.25</v>
      </c>
      <c r="H59" s="36">
        <f t="shared" si="16"/>
        <v>24946</v>
      </c>
      <c r="I59" s="36">
        <f t="shared" si="16"/>
        <v>99120</v>
      </c>
      <c r="J59" s="36">
        <f t="shared" si="16"/>
        <v>0</v>
      </c>
      <c r="K59" s="36">
        <f>K60+K61</f>
        <v>0</v>
      </c>
      <c r="L59" s="36">
        <f t="shared" ref="L59:O59" si="17">SUM(L60:L68)</f>
        <v>0</v>
      </c>
      <c r="M59" s="36">
        <f t="shared" si="17"/>
        <v>0</v>
      </c>
      <c r="N59" s="36">
        <f t="shared" si="17"/>
        <v>23982</v>
      </c>
      <c r="O59" s="36">
        <f t="shared" si="17"/>
        <v>0</v>
      </c>
      <c r="P59" s="36">
        <f>SUM(P60:P68)</f>
        <v>327450</v>
      </c>
      <c r="Q59" s="36">
        <f t="shared" ref="Q59" si="18">SUM(Q60:Q68)</f>
        <v>-163440.03</v>
      </c>
      <c r="R59" s="36">
        <f>SUM(R60:R68)</f>
        <v>191160</v>
      </c>
      <c r="S59" s="36">
        <f>SUM(E59:R59)</f>
        <v>2279662.2199999997</v>
      </c>
    </row>
    <row r="60" spans="2:19" ht="15.6" customHeight="1" x14ac:dyDescent="0.3">
      <c r="B60" s="37" t="s">
        <v>62</v>
      </c>
      <c r="C60" s="38">
        <v>150000</v>
      </c>
      <c r="D60" s="41">
        <v>6603979.5</v>
      </c>
      <c r="E60" s="38">
        <v>0</v>
      </c>
      <c r="F60" s="39">
        <v>0</v>
      </c>
      <c r="G60" s="39">
        <v>76700</v>
      </c>
      <c r="H60" s="39"/>
      <c r="I60" s="39">
        <v>99120</v>
      </c>
      <c r="J60" s="39"/>
      <c r="K60" s="39">
        <v>0</v>
      </c>
      <c r="L60" s="39">
        <v>0</v>
      </c>
      <c r="M60" s="39"/>
      <c r="N60" s="39">
        <v>23982</v>
      </c>
      <c r="O60" s="39">
        <v>0</v>
      </c>
      <c r="P60" s="39">
        <v>136290</v>
      </c>
      <c r="Q60" s="39">
        <v>27719.97</v>
      </c>
      <c r="R60" s="39">
        <v>0</v>
      </c>
      <c r="S60" s="39"/>
    </row>
    <row r="61" spans="2:19" ht="15.6" customHeight="1" x14ac:dyDescent="0.3">
      <c r="B61" s="37" t="s">
        <v>63</v>
      </c>
      <c r="C61" s="38">
        <v>0</v>
      </c>
      <c r="D61" s="41">
        <v>518946</v>
      </c>
      <c r="E61" s="38"/>
      <c r="F61" s="39">
        <v>0</v>
      </c>
      <c r="G61" s="39"/>
      <c r="H61" s="39">
        <v>24946</v>
      </c>
      <c r="I61" s="39">
        <v>0</v>
      </c>
      <c r="J61" s="39"/>
      <c r="K61" s="39"/>
      <c r="L61" s="39"/>
      <c r="M61" s="39"/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/>
    </row>
    <row r="62" spans="2:19" ht="15.6" customHeight="1" x14ac:dyDescent="0.3">
      <c r="B62" s="37" t="s">
        <v>64</v>
      </c>
      <c r="C62" s="38">
        <v>0</v>
      </c>
      <c r="D62" s="38"/>
      <c r="E62" s="38">
        <v>0</v>
      </c>
      <c r="F62" s="39">
        <v>0</v>
      </c>
      <c r="G62" s="39">
        <v>0</v>
      </c>
      <c r="H62" s="39">
        <v>0</v>
      </c>
      <c r="I62" s="39">
        <v>0</v>
      </c>
      <c r="J62" s="39"/>
      <c r="K62" s="39"/>
      <c r="L62" s="39"/>
      <c r="M62" s="39"/>
      <c r="N62" s="39">
        <v>0</v>
      </c>
      <c r="O62" s="39">
        <v>0</v>
      </c>
      <c r="P62" s="39"/>
      <c r="Q62" s="39">
        <v>0</v>
      </c>
      <c r="R62" s="39">
        <v>0</v>
      </c>
      <c r="S62" s="39"/>
    </row>
    <row r="63" spans="2:19" ht="15.6" customHeight="1" x14ac:dyDescent="0.3">
      <c r="B63" s="37" t="s">
        <v>65</v>
      </c>
      <c r="C63" s="38">
        <v>0</v>
      </c>
      <c r="D63" s="41">
        <v>1978001</v>
      </c>
      <c r="E63" s="38">
        <v>0</v>
      </c>
      <c r="F63" s="39">
        <v>0</v>
      </c>
      <c r="G63" s="39">
        <v>1676852.25</v>
      </c>
      <c r="H63" s="39">
        <v>0</v>
      </c>
      <c r="I63" s="39">
        <v>0</v>
      </c>
      <c r="J63" s="39"/>
      <c r="K63" s="39"/>
      <c r="L63" s="39"/>
      <c r="M63" s="39"/>
      <c r="N63" s="39">
        <v>0</v>
      </c>
      <c r="O63" s="39">
        <v>0</v>
      </c>
      <c r="P63" s="39">
        <v>191160</v>
      </c>
      <c r="Q63" s="39">
        <v>-191160</v>
      </c>
      <c r="R63" s="39">
        <v>191160</v>
      </c>
      <c r="S63" s="39"/>
    </row>
    <row r="64" spans="2:19" ht="18.75" x14ac:dyDescent="0.3">
      <c r="B64" s="43" t="s">
        <v>66</v>
      </c>
      <c r="C64" s="44">
        <v>0</v>
      </c>
      <c r="D64" s="41">
        <v>313292</v>
      </c>
      <c r="E64" s="44">
        <v>0</v>
      </c>
      <c r="F64" s="45">
        <v>22892</v>
      </c>
      <c r="G64" s="45">
        <v>0</v>
      </c>
      <c r="H64" s="45">
        <v>0</v>
      </c>
      <c r="I64" s="45">
        <v>0</v>
      </c>
      <c r="J64" s="45">
        <v>0</v>
      </c>
      <c r="K64" s="45"/>
      <c r="L64" s="45"/>
      <c r="M64" s="45"/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/>
    </row>
    <row r="65" spans="2:19" ht="15.6" customHeight="1" x14ac:dyDescent="0.3">
      <c r="B65" s="37" t="s">
        <v>67</v>
      </c>
      <c r="C65" s="38">
        <v>0</v>
      </c>
      <c r="D65" s="38">
        <v>0</v>
      </c>
      <c r="E65" s="38"/>
      <c r="F65" s="39"/>
      <c r="G65" s="39">
        <v>0</v>
      </c>
      <c r="H65" s="39">
        <v>0</v>
      </c>
      <c r="I65" s="39"/>
      <c r="J65" s="39"/>
      <c r="K65" s="39"/>
      <c r="L65" s="39"/>
      <c r="M65" s="39"/>
      <c r="N65" s="39"/>
      <c r="O65" s="39">
        <v>0</v>
      </c>
      <c r="P65" s="39"/>
      <c r="Q65" s="39">
        <v>0</v>
      </c>
      <c r="R65" s="39">
        <v>0</v>
      </c>
      <c r="S65" s="39">
        <f>SUM(E65:J65)</f>
        <v>0</v>
      </c>
    </row>
    <row r="66" spans="2:19" ht="15.6" customHeight="1" x14ac:dyDescent="0.3">
      <c r="B66" s="37" t="s">
        <v>68</v>
      </c>
      <c r="C66" s="38">
        <v>0</v>
      </c>
      <c r="D66" s="38">
        <v>0</v>
      </c>
      <c r="E66" s="38"/>
      <c r="F66" s="39"/>
      <c r="G66" s="39">
        <v>0</v>
      </c>
      <c r="H66" s="39">
        <v>0</v>
      </c>
      <c r="I66" s="39"/>
      <c r="J66" s="39"/>
      <c r="K66" s="39"/>
      <c r="L66" s="39"/>
      <c r="M66" s="39"/>
      <c r="N66" s="39"/>
      <c r="O66" s="39">
        <v>0</v>
      </c>
      <c r="P66" s="39"/>
      <c r="Q66" s="39">
        <v>0</v>
      </c>
      <c r="R66" s="39">
        <v>0</v>
      </c>
      <c r="S66" s="39">
        <f>SUM(E66:J66)</f>
        <v>0</v>
      </c>
    </row>
    <row r="67" spans="2:19" ht="15.6" customHeight="1" x14ac:dyDescent="0.3">
      <c r="B67" s="37" t="s">
        <v>69</v>
      </c>
      <c r="C67" s="38">
        <v>0</v>
      </c>
      <c r="D67" s="38">
        <v>0</v>
      </c>
      <c r="E67" s="38"/>
      <c r="F67" s="39"/>
      <c r="G67" s="39">
        <v>0</v>
      </c>
      <c r="H67" s="39">
        <v>0</v>
      </c>
      <c r="I67" s="39">
        <v>0</v>
      </c>
      <c r="J67" s="39"/>
      <c r="K67" s="39"/>
      <c r="L67" s="39"/>
      <c r="M67" s="39"/>
      <c r="N67" s="39"/>
      <c r="O67" s="39">
        <v>0</v>
      </c>
      <c r="P67" s="39"/>
      <c r="Q67" s="39">
        <v>0</v>
      </c>
      <c r="R67" s="39">
        <v>0</v>
      </c>
      <c r="S67" s="39">
        <f>SUM(E67:J67)</f>
        <v>0</v>
      </c>
    </row>
    <row r="68" spans="2:19" ht="15.6" customHeight="1" x14ac:dyDescent="0.3">
      <c r="B68" s="37" t="s">
        <v>70</v>
      </c>
      <c r="C68" s="38">
        <v>0</v>
      </c>
      <c r="D68" s="38">
        <v>26000</v>
      </c>
      <c r="E68" s="38"/>
      <c r="F68" s="39"/>
      <c r="G68" s="39">
        <v>0</v>
      </c>
      <c r="H68" s="39">
        <v>0</v>
      </c>
      <c r="I68" s="39">
        <v>0</v>
      </c>
      <c r="J68" s="39"/>
      <c r="K68" s="39"/>
      <c r="L68" s="39"/>
      <c r="M68" s="39"/>
      <c r="N68" s="39"/>
      <c r="O68" s="39">
        <v>0</v>
      </c>
      <c r="P68" s="39">
        <v>0</v>
      </c>
      <c r="Q68" s="39">
        <v>0</v>
      </c>
      <c r="R68" s="39">
        <v>0</v>
      </c>
      <c r="S68" s="39">
        <f>SUM(E68:J68)</f>
        <v>0</v>
      </c>
    </row>
    <row r="69" spans="2:19" ht="8.1" hidden="1" customHeight="1" x14ac:dyDescent="0.3">
      <c r="B69" s="37"/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2:19" ht="18.75" x14ac:dyDescent="0.3">
      <c r="B70" s="34" t="s">
        <v>71</v>
      </c>
      <c r="C70" s="35">
        <f>SUM(C71:C74)</f>
        <v>0</v>
      </c>
      <c r="D70" s="35">
        <f>SUM(D71:D74)</f>
        <v>0</v>
      </c>
      <c r="E70" s="35">
        <f>SUM(E71:E74)</f>
        <v>0</v>
      </c>
      <c r="F70" s="36">
        <f t="shared" ref="F70:J70" si="19">SUM(F71:F74)</f>
        <v>0</v>
      </c>
      <c r="G70" s="36">
        <f t="shared" si="19"/>
        <v>0</v>
      </c>
      <c r="H70" s="36">
        <f t="shared" si="19"/>
        <v>0</v>
      </c>
      <c r="I70" s="36">
        <f t="shared" si="19"/>
        <v>0</v>
      </c>
      <c r="J70" s="36">
        <f t="shared" si="19"/>
        <v>0</v>
      </c>
      <c r="K70" s="36"/>
      <c r="L70" s="36">
        <f t="shared" ref="L70:P70" si="20">SUM(L71:L74)</f>
        <v>0</v>
      </c>
      <c r="M70" s="36">
        <f t="shared" si="20"/>
        <v>0</v>
      </c>
      <c r="N70" s="36">
        <f t="shared" si="20"/>
        <v>0</v>
      </c>
      <c r="O70" s="36">
        <f t="shared" si="20"/>
        <v>0</v>
      </c>
      <c r="P70" s="36">
        <f t="shared" si="20"/>
        <v>0</v>
      </c>
      <c r="Q70" s="36">
        <f t="shared" ref="Q70" si="21">SUM(Q71:Q74)</f>
        <v>0</v>
      </c>
      <c r="R70" s="36">
        <f>SUM(R71:R74)</f>
        <v>0</v>
      </c>
      <c r="S70" s="36">
        <f>SUM(E70:R70)</f>
        <v>0</v>
      </c>
    </row>
    <row r="71" spans="2:19" ht="18.75" x14ac:dyDescent="0.3">
      <c r="B71" s="37" t="s">
        <v>72</v>
      </c>
      <c r="C71" s="38">
        <v>0</v>
      </c>
      <c r="D71" s="38">
        <v>0</v>
      </c>
      <c r="E71" s="38">
        <v>0</v>
      </c>
      <c r="F71" s="39"/>
      <c r="G71" s="39">
        <v>0</v>
      </c>
      <c r="H71" s="39">
        <v>0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2:19" ht="18.75" x14ac:dyDescent="0.3">
      <c r="B72" s="37" t="s">
        <v>73</v>
      </c>
      <c r="C72" s="38">
        <v>0</v>
      </c>
      <c r="D72" s="38">
        <v>0</v>
      </c>
      <c r="E72" s="38">
        <v>0</v>
      </c>
      <c r="F72" s="39"/>
      <c r="G72" s="39">
        <v>0</v>
      </c>
      <c r="H72" s="39">
        <v>0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2:19" ht="18.75" x14ac:dyDescent="0.3">
      <c r="B73" s="37" t="s">
        <v>74</v>
      </c>
      <c r="C73" s="38">
        <v>0</v>
      </c>
      <c r="D73" s="38">
        <v>0</v>
      </c>
      <c r="E73" s="38">
        <v>0</v>
      </c>
      <c r="F73" s="39"/>
      <c r="G73" s="39">
        <v>0</v>
      </c>
      <c r="H73" s="39">
        <v>0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2:19" ht="18.75" x14ac:dyDescent="0.3">
      <c r="B74" s="37" t="s">
        <v>75</v>
      </c>
      <c r="C74" s="38">
        <v>0</v>
      </c>
      <c r="D74" s="38">
        <v>0</v>
      </c>
      <c r="E74" s="38">
        <v>0</v>
      </c>
      <c r="F74" s="39"/>
      <c r="G74" s="39">
        <v>0</v>
      </c>
      <c r="H74" s="39">
        <v>0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2:19" ht="18.75" hidden="1" x14ac:dyDescent="0.3">
      <c r="B75" s="37"/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2:19" ht="18.75" x14ac:dyDescent="0.3">
      <c r="B76" s="34" t="s">
        <v>76</v>
      </c>
      <c r="C76" s="35">
        <f>SUM(C77:C78)</f>
        <v>0</v>
      </c>
      <c r="D76" s="35">
        <f>SUM(D77:D78)</f>
        <v>0</v>
      </c>
      <c r="E76" s="35">
        <f>SUM(E77:E78)</f>
        <v>0</v>
      </c>
      <c r="F76" s="36">
        <f t="shared" ref="F76:J76" si="22">SUM(F77:F78)</f>
        <v>0</v>
      </c>
      <c r="G76" s="36">
        <f t="shared" si="22"/>
        <v>0</v>
      </c>
      <c r="H76" s="36">
        <f t="shared" si="22"/>
        <v>0</v>
      </c>
      <c r="I76" s="36">
        <f t="shared" si="22"/>
        <v>0</v>
      </c>
      <c r="J76" s="36">
        <f t="shared" si="22"/>
        <v>0</v>
      </c>
      <c r="K76" s="36"/>
      <c r="L76" s="36">
        <f t="shared" ref="L76:P76" si="23">SUM(L77:L78)</f>
        <v>0</v>
      </c>
      <c r="M76" s="36">
        <f t="shared" si="23"/>
        <v>0</v>
      </c>
      <c r="N76" s="36">
        <f t="shared" si="23"/>
        <v>0</v>
      </c>
      <c r="O76" s="36">
        <f t="shared" si="23"/>
        <v>0</v>
      </c>
      <c r="P76" s="36">
        <f t="shared" si="23"/>
        <v>0</v>
      </c>
      <c r="Q76" s="36">
        <f t="shared" ref="Q76" si="24">SUM(Q77:Q78)</f>
        <v>0</v>
      </c>
      <c r="R76" s="36">
        <f>SUM(R77:R78)</f>
        <v>0</v>
      </c>
      <c r="S76" s="36">
        <f>SUM(E76:R76)</f>
        <v>0</v>
      </c>
    </row>
    <row r="77" spans="2:19" ht="18.75" x14ac:dyDescent="0.3">
      <c r="B77" s="37" t="s">
        <v>77</v>
      </c>
      <c r="C77" s="38">
        <v>0</v>
      </c>
      <c r="D77" s="38">
        <v>0</v>
      </c>
      <c r="E77" s="38">
        <v>0</v>
      </c>
      <c r="F77" s="39"/>
      <c r="G77" s="39">
        <v>0</v>
      </c>
      <c r="H77" s="39">
        <v>0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2:19" ht="18.75" x14ac:dyDescent="0.3">
      <c r="B78" s="37" t="s">
        <v>78</v>
      </c>
      <c r="C78" s="38">
        <v>0</v>
      </c>
      <c r="D78" s="38">
        <v>0</v>
      </c>
      <c r="E78" s="38">
        <v>0</v>
      </c>
      <c r="F78" s="39"/>
      <c r="G78" s="39">
        <v>0</v>
      </c>
      <c r="H78" s="39">
        <v>0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2:19" ht="18.75" hidden="1" x14ac:dyDescent="0.3">
      <c r="B79" s="37"/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2:19" ht="18.75" x14ac:dyDescent="0.3">
      <c r="B80" s="34" t="s">
        <v>79</v>
      </c>
      <c r="C80" s="35">
        <f>SUM(C81:C83)</f>
        <v>0</v>
      </c>
      <c r="D80" s="35">
        <f>SUM(D81:D83)</f>
        <v>0</v>
      </c>
      <c r="E80" s="35">
        <f>SUM(E81:E83)</f>
        <v>0</v>
      </c>
      <c r="F80" s="36">
        <f t="shared" ref="F80:J80" si="25">SUM(F81:F83)</f>
        <v>0</v>
      </c>
      <c r="G80" s="36">
        <f t="shared" si="25"/>
        <v>0</v>
      </c>
      <c r="H80" s="36">
        <f t="shared" si="25"/>
        <v>0</v>
      </c>
      <c r="I80" s="36">
        <f t="shared" si="25"/>
        <v>0</v>
      </c>
      <c r="J80" s="36">
        <f t="shared" si="25"/>
        <v>0</v>
      </c>
      <c r="K80" s="36"/>
      <c r="L80" s="36">
        <f t="shared" ref="L80:P80" si="26">SUM(L81:L83)</f>
        <v>0</v>
      </c>
      <c r="M80" s="36">
        <f t="shared" si="26"/>
        <v>0</v>
      </c>
      <c r="N80" s="36">
        <f t="shared" si="26"/>
        <v>0</v>
      </c>
      <c r="O80" s="36">
        <f t="shared" si="26"/>
        <v>0</v>
      </c>
      <c r="P80" s="36">
        <f t="shared" si="26"/>
        <v>0</v>
      </c>
      <c r="Q80" s="36">
        <f t="shared" ref="Q80" si="27">SUM(Q81:Q83)</f>
        <v>0</v>
      </c>
      <c r="R80" s="36">
        <f>SUM(R81:R83)</f>
        <v>0</v>
      </c>
      <c r="S80" s="36">
        <f>SUM(E80:R80)</f>
        <v>0</v>
      </c>
    </row>
    <row r="81" spans="2:19" ht="18.75" x14ac:dyDescent="0.3">
      <c r="B81" s="37" t="s">
        <v>80</v>
      </c>
      <c r="C81" s="38">
        <v>0</v>
      </c>
      <c r="D81" s="38">
        <v>0</v>
      </c>
      <c r="E81" s="38">
        <v>0</v>
      </c>
      <c r="F81" s="39"/>
      <c r="G81" s="39">
        <v>0</v>
      </c>
      <c r="H81" s="39">
        <v>0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2:19" ht="18.75" x14ac:dyDescent="0.3">
      <c r="B82" s="37" t="s">
        <v>81</v>
      </c>
      <c r="C82" s="38">
        <v>0</v>
      </c>
      <c r="D82" s="38">
        <v>0</v>
      </c>
      <c r="E82" s="38">
        <v>0</v>
      </c>
      <c r="F82" s="39"/>
      <c r="G82" s="39">
        <v>0</v>
      </c>
      <c r="H82" s="39">
        <v>0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2:19" ht="18.75" x14ac:dyDescent="0.3">
      <c r="B83" s="37" t="s">
        <v>82</v>
      </c>
      <c r="C83" s="38">
        <v>0</v>
      </c>
      <c r="D83" s="38">
        <v>0</v>
      </c>
      <c r="E83" s="38">
        <v>0</v>
      </c>
      <c r="F83" s="39"/>
      <c r="G83" s="39">
        <v>0</v>
      </c>
      <c r="H83" s="39">
        <v>0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2:19" ht="18.75" hidden="1" x14ac:dyDescent="0.3">
      <c r="B84" s="37"/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2:19" s="10" customFormat="1" ht="18.75" x14ac:dyDescent="0.3">
      <c r="B85" s="46" t="s">
        <v>83</v>
      </c>
      <c r="C85" s="35">
        <f t="shared" ref="C85:I85" si="28">+C12+C19+C30+C41+C50+C59+C70+C76+C80</f>
        <v>524402708</v>
      </c>
      <c r="D85" s="35">
        <f t="shared" si="28"/>
        <v>588714772</v>
      </c>
      <c r="E85" s="35">
        <f t="shared" si="28"/>
        <v>26698552.699999999</v>
      </c>
      <c r="F85" s="35">
        <f t="shared" si="28"/>
        <v>30828308.120000001</v>
      </c>
      <c r="G85" s="35">
        <f t="shared" si="28"/>
        <v>31201788.779999997</v>
      </c>
      <c r="H85" s="35">
        <f t="shared" si="28"/>
        <v>50263415.829999998</v>
      </c>
      <c r="I85" s="35">
        <f t="shared" si="28"/>
        <v>32738035.040000003</v>
      </c>
      <c r="J85" s="35">
        <f>J59+J41+J30+J19+J12</f>
        <v>0</v>
      </c>
      <c r="K85" s="35">
        <f>K12+K19+K30+K41+K59</f>
        <v>0</v>
      </c>
      <c r="L85" s="35">
        <f t="shared" ref="L85:P85" si="29">+L12+L19+L30+L41+L50+L59+L70+L76+L80</f>
        <v>0</v>
      </c>
      <c r="M85" s="35">
        <f t="shared" si="29"/>
        <v>35608487.539999999</v>
      </c>
      <c r="N85" s="35">
        <f t="shared" si="29"/>
        <v>41299373.719999999</v>
      </c>
      <c r="O85" s="35">
        <f t="shared" si="29"/>
        <v>46450709.550000004</v>
      </c>
      <c r="P85" s="35">
        <f t="shared" si="29"/>
        <v>39432608.020000003</v>
      </c>
      <c r="Q85" s="35">
        <f t="shared" ref="Q85" si="30">+Q12+Q19+Q30+Q41+Q50+Q59+Q70+Q76+Q80</f>
        <v>64603423.719999999</v>
      </c>
      <c r="R85" s="35">
        <f>R12+R19+R30+R41+R50+R59+R70+R76+R80</f>
        <v>61015382.93999999</v>
      </c>
      <c r="S85" s="35">
        <f>SUM(E85:R85)</f>
        <v>460140085.95999998</v>
      </c>
    </row>
    <row r="86" spans="2:19" s="10" customFormat="1" ht="18.75" hidden="1" x14ac:dyDescent="0.3">
      <c r="B86" s="4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s="10" customFormat="1" ht="18.75" x14ac:dyDescent="0.3">
      <c r="B87" s="48" t="s">
        <v>84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2:19" s="10" customFormat="1" ht="18.75" x14ac:dyDescent="0.3">
      <c r="B88" s="46" t="s">
        <v>85</v>
      </c>
      <c r="C88" s="35">
        <f>SUM(C89:C90)</f>
        <v>0</v>
      </c>
      <c r="D88" s="35">
        <f>SUM(D89:D90)</f>
        <v>0</v>
      </c>
      <c r="E88" s="35">
        <f>SUM(E89:E90)</f>
        <v>0</v>
      </c>
      <c r="F88" s="35">
        <f t="shared" ref="F88:J88" si="31">SUM(F89:F90)</f>
        <v>0</v>
      </c>
      <c r="G88" s="35">
        <f t="shared" si="31"/>
        <v>0</v>
      </c>
      <c r="H88" s="35">
        <f t="shared" si="31"/>
        <v>0</v>
      </c>
      <c r="I88" s="35">
        <f t="shared" si="31"/>
        <v>0</v>
      </c>
      <c r="J88" s="35">
        <f t="shared" si="31"/>
        <v>0</v>
      </c>
      <c r="K88" s="35"/>
      <c r="L88" s="35">
        <f t="shared" ref="L88:P88" si="32">SUM(L89:L90)</f>
        <v>0</v>
      </c>
      <c r="M88" s="35">
        <f t="shared" si="32"/>
        <v>0</v>
      </c>
      <c r="N88" s="35">
        <f t="shared" si="32"/>
        <v>0</v>
      </c>
      <c r="O88" s="35">
        <f t="shared" si="32"/>
        <v>0</v>
      </c>
      <c r="P88" s="35">
        <f t="shared" si="32"/>
        <v>0</v>
      </c>
      <c r="Q88" s="35">
        <f t="shared" ref="Q88" si="33">SUM(Q89:Q90)</f>
        <v>0</v>
      </c>
      <c r="R88" s="35">
        <f>SUM(R89:R90)</f>
        <v>0</v>
      </c>
      <c r="S88" s="35">
        <f>SUM(E88:R88)</f>
        <v>0</v>
      </c>
    </row>
    <row r="89" spans="2:19" s="10" customFormat="1" ht="18.75" x14ac:dyDescent="0.3">
      <c r="B89" s="47" t="s">
        <v>86</v>
      </c>
      <c r="C89" s="38">
        <v>0</v>
      </c>
      <c r="D89" s="38">
        <v>0</v>
      </c>
      <c r="E89" s="38">
        <v>0</v>
      </c>
      <c r="F89" s="38"/>
      <c r="G89" s="38">
        <v>0</v>
      </c>
      <c r="H89" s="38">
        <v>0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s="10" customFormat="1" ht="18.75" x14ac:dyDescent="0.3">
      <c r="B90" s="47" t="s">
        <v>87</v>
      </c>
      <c r="C90" s="38">
        <v>0</v>
      </c>
      <c r="D90" s="38">
        <v>0</v>
      </c>
      <c r="E90" s="38">
        <v>0</v>
      </c>
      <c r="F90" s="38"/>
      <c r="G90" s="38">
        <v>0</v>
      </c>
      <c r="H90" s="38">
        <v>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s="10" customFormat="1" ht="18.75" hidden="1" x14ac:dyDescent="0.3">
      <c r="B91" s="4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s="10" customFormat="1" ht="18.75" x14ac:dyDescent="0.3">
      <c r="B92" s="46" t="s">
        <v>88</v>
      </c>
      <c r="C92" s="35">
        <f>SUM(C93:C94)</f>
        <v>0</v>
      </c>
      <c r="D92" s="35">
        <f>SUM(D93:D94)</f>
        <v>0</v>
      </c>
      <c r="E92" s="35">
        <f>SUM(E93:E94)</f>
        <v>0</v>
      </c>
      <c r="F92" s="35">
        <f t="shared" ref="F92:J92" si="34">SUM(F93:F94)</f>
        <v>0</v>
      </c>
      <c r="G92" s="35">
        <f t="shared" si="34"/>
        <v>0</v>
      </c>
      <c r="H92" s="35">
        <f t="shared" si="34"/>
        <v>0</v>
      </c>
      <c r="I92" s="35">
        <f t="shared" si="34"/>
        <v>0</v>
      </c>
      <c r="J92" s="35">
        <f t="shared" si="34"/>
        <v>0</v>
      </c>
      <c r="K92" s="35"/>
      <c r="L92" s="35">
        <v>0</v>
      </c>
      <c r="M92" s="35">
        <f t="shared" ref="M92:P92" si="35">SUM(M93:M94)</f>
        <v>0</v>
      </c>
      <c r="N92" s="35">
        <f t="shared" si="35"/>
        <v>0</v>
      </c>
      <c r="O92" s="35">
        <f t="shared" si="35"/>
        <v>0</v>
      </c>
      <c r="P92" s="35">
        <f t="shared" si="35"/>
        <v>0</v>
      </c>
      <c r="Q92" s="35">
        <f t="shared" ref="Q92" si="36">SUM(Q93:Q94)</f>
        <v>0</v>
      </c>
      <c r="R92" s="35">
        <f>SUM(R93:R94)</f>
        <v>0</v>
      </c>
      <c r="S92" s="35">
        <f>SUM(E92:R92)</f>
        <v>0</v>
      </c>
    </row>
    <row r="93" spans="2:19" s="10" customFormat="1" ht="18.75" x14ac:dyDescent="0.3">
      <c r="B93" s="47" t="s">
        <v>89</v>
      </c>
      <c r="C93" s="38">
        <v>0</v>
      </c>
      <c r="D93" s="38">
        <v>0</v>
      </c>
      <c r="E93" s="38">
        <v>0</v>
      </c>
      <c r="F93" s="38"/>
      <c r="G93" s="38">
        <v>0</v>
      </c>
      <c r="H93" s="38">
        <v>0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s="10" customFormat="1" ht="18.75" x14ac:dyDescent="0.3">
      <c r="B94" s="47" t="s">
        <v>90</v>
      </c>
      <c r="C94" s="38">
        <v>0</v>
      </c>
      <c r="D94" s="38">
        <v>0</v>
      </c>
      <c r="E94" s="38">
        <v>0</v>
      </c>
      <c r="F94" s="38"/>
      <c r="G94" s="38">
        <v>0</v>
      </c>
      <c r="H94" s="38">
        <v>0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s="10" customFormat="1" ht="18.75" hidden="1" x14ac:dyDescent="0.3">
      <c r="B95" s="4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s="10" customFormat="1" ht="18.75" x14ac:dyDescent="0.3">
      <c r="B96" s="46" t="s">
        <v>91</v>
      </c>
      <c r="C96" s="35">
        <f>SUM(C97)</f>
        <v>0</v>
      </c>
      <c r="D96" s="35">
        <f>SUM(D97)</f>
        <v>0</v>
      </c>
      <c r="E96" s="35">
        <f>SUM(E97)</f>
        <v>0</v>
      </c>
      <c r="F96" s="35">
        <f t="shared" ref="F96:Q96" si="37">SUM(F97)</f>
        <v>0</v>
      </c>
      <c r="G96" s="35">
        <f t="shared" si="37"/>
        <v>0</v>
      </c>
      <c r="H96" s="35">
        <f t="shared" si="37"/>
        <v>0</v>
      </c>
      <c r="I96" s="35">
        <f t="shared" si="37"/>
        <v>0</v>
      </c>
      <c r="J96" s="35">
        <f t="shared" si="37"/>
        <v>0</v>
      </c>
      <c r="K96" s="35"/>
      <c r="L96" s="35">
        <f t="shared" si="37"/>
        <v>0</v>
      </c>
      <c r="M96" s="35">
        <f t="shared" si="37"/>
        <v>0</v>
      </c>
      <c r="N96" s="35">
        <f t="shared" si="37"/>
        <v>0</v>
      </c>
      <c r="O96" s="35">
        <f t="shared" si="37"/>
        <v>0</v>
      </c>
      <c r="P96" s="35">
        <f t="shared" si="37"/>
        <v>0</v>
      </c>
      <c r="Q96" s="35">
        <f t="shared" si="37"/>
        <v>0</v>
      </c>
      <c r="R96" s="35">
        <f>SUM(R97)</f>
        <v>0</v>
      </c>
      <c r="S96" s="35">
        <f>SUM(E96:R96)</f>
        <v>0</v>
      </c>
    </row>
    <row r="97" spans="2:20" s="10" customFormat="1" ht="18.75" x14ac:dyDescent="0.3">
      <c r="B97" s="47" t="s">
        <v>92</v>
      </c>
      <c r="C97" s="38">
        <v>0</v>
      </c>
      <c r="D97" s="38">
        <v>0</v>
      </c>
      <c r="E97" s="38">
        <v>0</v>
      </c>
      <c r="F97" s="38"/>
      <c r="G97" s="38">
        <v>0</v>
      </c>
      <c r="H97" s="38">
        <v>0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20" s="10" customFormat="1" ht="18.75" hidden="1" x14ac:dyDescent="0.3">
      <c r="B98" s="4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20" s="10" customFormat="1" ht="15.6" customHeight="1" x14ac:dyDescent="0.3">
      <c r="B99" s="46" t="s">
        <v>93</v>
      </c>
      <c r="C99" s="35">
        <f>+C88+C92+C96</f>
        <v>0</v>
      </c>
      <c r="D99" s="35">
        <f>+D88+D92+D96</f>
        <v>0</v>
      </c>
      <c r="E99" s="35">
        <f>+E88+E92+E96</f>
        <v>0</v>
      </c>
      <c r="F99" s="35">
        <f t="shared" ref="F99:J99" si="38">+F88+F92+F96</f>
        <v>0</v>
      </c>
      <c r="G99" s="35">
        <f t="shared" si="38"/>
        <v>0</v>
      </c>
      <c r="H99" s="35">
        <f t="shared" si="38"/>
        <v>0</v>
      </c>
      <c r="I99" s="35">
        <f t="shared" si="38"/>
        <v>0</v>
      </c>
      <c r="J99" s="35">
        <f t="shared" si="38"/>
        <v>0</v>
      </c>
      <c r="K99" s="35"/>
      <c r="L99" s="35">
        <f t="shared" ref="L99:P99" si="39">+L88+L92+L96</f>
        <v>0</v>
      </c>
      <c r="M99" s="35">
        <f t="shared" si="39"/>
        <v>0</v>
      </c>
      <c r="N99" s="35">
        <f t="shared" si="39"/>
        <v>0</v>
      </c>
      <c r="O99" s="35">
        <f t="shared" si="39"/>
        <v>0</v>
      </c>
      <c r="P99" s="35">
        <f t="shared" si="39"/>
        <v>0</v>
      </c>
      <c r="Q99" s="35">
        <f t="shared" ref="Q99" si="40">+Q88+Q92+Q96</f>
        <v>0</v>
      </c>
      <c r="R99" s="35">
        <f>R88+R92+R96</f>
        <v>0</v>
      </c>
      <c r="S99" s="35">
        <f>SUM(E99:R99)</f>
        <v>0</v>
      </c>
    </row>
    <row r="100" spans="2:20" s="10" customFormat="1" ht="20.25" hidden="1" customHeight="1" x14ac:dyDescent="0.3">
      <c r="B100" s="4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20" ht="20.25" customHeight="1" x14ac:dyDescent="0.3">
      <c r="B101" s="50" t="s">
        <v>94</v>
      </c>
      <c r="C101" s="51">
        <f>+C85+C99</f>
        <v>524402708</v>
      </c>
      <c r="D101" s="51">
        <f>+D85+D99</f>
        <v>588714772</v>
      </c>
      <c r="E101" s="51">
        <f>+E85+E99</f>
        <v>26698552.699999999</v>
      </c>
      <c r="F101" s="51">
        <f t="shared" ref="F101:S101" si="41">+F85+F99</f>
        <v>30828308.120000001</v>
      </c>
      <c r="G101" s="51">
        <f t="shared" si="41"/>
        <v>31201788.779999997</v>
      </c>
      <c r="H101" s="51">
        <f>+H85+H99</f>
        <v>50263415.829999998</v>
      </c>
      <c r="I101" s="51">
        <f t="shared" si="41"/>
        <v>32738035.040000003</v>
      </c>
      <c r="J101" s="51">
        <f t="shared" si="41"/>
        <v>0</v>
      </c>
      <c r="K101" s="51">
        <f>SUM(K85:K100)</f>
        <v>0</v>
      </c>
      <c r="L101" s="51">
        <f t="shared" ref="L101:P101" si="42">+L85+L99</f>
        <v>0</v>
      </c>
      <c r="M101" s="51">
        <f t="shared" si="42"/>
        <v>35608487.539999999</v>
      </c>
      <c r="N101" s="51">
        <f t="shared" si="42"/>
        <v>41299373.719999999</v>
      </c>
      <c r="O101" s="51">
        <f t="shared" si="42"/>
        <v>46450709.550000004</v>
      </c>
      <c r="P101" s="51">
        <f t="shared" si="42"/>
        <v>39432608.020000003</v>
      </c>
      <c r="Q101" s="51">
        <f t="shared" ref="Q101" si="43">+Q85+Q99</f>
        <v>64603423.719999999</v>
      </c>
      <c r="R101" s="51">
        <f>R85+R99</f>
        <v>61015382.93999999</v>
      </c>
      <c r="S101" s="51">
        <f t="shared" si="41"/>
        <v>460140085.95999998</v>
      </c>
    </row>
    <row r="102" spans="2:20" ht="12" customHeight="1" thickBot="1" x14ac:dyDescent="0.35">
      <c r="B102" s="52" t="s">
        <v>95</v>
      </c>
      <c r="C102" s="52"/>
      <c r="D102" s="5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2:20" ht="26.25" customHeight="1" thickBot="1" x14ac:dyDescent="0.35">
      <c r="B103" s="83" t="s">
        <v>104</v>
      </c>
      <c r="C103" s="84"/>
      <c r="D103" s="84"/>
      <c r="E103" s="85"/>
      <c r="F103" s="42"/>
      <c r="G103" s="42"/>
      <c r="H103" s="42"/>
      <c r="I103" s="53" t="s">
        <v>100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2:20" ht="35.25" customHeight="1" thickBot="1" x14ac:dyDescent="0.35">
      <c r="B104" s="68" t="s">
        <v>105</v>
      </c>
      <c r="C104" s="69"/>
      <c r="D104" s="69"/>
      <c r="E104" s="70"/>
      <c r="F104" s="66" t="s">
        <v>111</v>
      </c>
      <c r="G104" s="66"/>
      <c r="H104" s="66"/>
      <c r="I104" s="42"/>
      <c r="J104" s="66" t="s">
        <v>113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12"/>
    </row>
    <row r="105" spans="2:20" ht="55.5" customHeight="1" thickBot="1" x14ac:dyDescent="0.35">
      <c r="B105" s="71" t="s">
        <v>106</v>
      </c>
      <c r="C105" s="72"/>
      <c r="D105" s="72"/>
      <c r="E105" s="73"/>
      <c r="F105" s="66" t="s">
        <v>112</v>
      </c>
      <c r="G105" s="66"/>
      <c r="H105" s="66"/>
      <c r="I105" s="42"/>
      <c r="J105" s="66" t="s">
        <v>114</v>
      </c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2:20" ht="27" customHeight="1" x14ac:dyDescent="0.25">
      <c r="C106" s="14"/>
      <c r="D106" s="13"/>
      <c r="E106" s="11"/>
      <c r="I106" s="11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20" ht="53.25" customHeight="1" x14ac:dyDescent="0.25">
      <c r="B107" s="14"/>
      <c r="C107" s="14"/>
      <c r="D107" s="1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2:20" ht="15.6" customHeight="1" x14ac:dyDescent="0.25">
      <c r="B108" s="15"/>
      <c r="C108" s="15"/>
      <c r="D108" s="15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2:20" ht="13.5" hidden="1" customHeight="1" x14ac:dyDescent="0.25">
      <c r="F109" s="16" t="s">
        <v>96</v>
      </c>
      <c r="G109" s="17"/>
      <c r="H109" s="16"/>
      <c r="I109" s="16"/>
      <c r="J109" s="17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2:20" ht="12" hidden="1" customHeight="1" x14ac:dyDescent="0.25">
      <c r="B110" s="18"/>
      <c r="C110" s="18"/>
      <c r="D110" s="18"/>
      <c r="E110" s="17"/>
      <c r="F110" s="17"/>
      <c r="G110" s="16"/>
      <c r="H110" s="16"/>
      <c r="I110" s="16"/>
      <c r="J110" s="17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2:20" ht="15.6" customHeight="1" x14ac:dyDescent="0.25">
      <c r="B111" s="18"/>
      <c r="C111" s="18"/>
      <c r="D111" s="18"/>
      <c r="E111" s="17"/>
      <c r="F111" s="17"/>
      <c r="G111" s="17"/>
      <c r="H111" s="16"/>
      <c r="I111" s="16"/>
      <c r="J111" s="17"/>
      <c r="K111" s="11"/>
      <c r="L111" s="11"/>
      <c r="M111" s="11"/>
      <c r="N111" s="11"/>
      <c r="O111" s="11"/>
      <c r="P111" s="11"/>
      <c r="Q111" s="11"/>
      <c r="R111" s="11"/>
      <c r="S111" s="11"/>
      <c r="T111" s="12"/>
    </row>
    <row r="112" spans="2:20" ht="15" customHeight="1" x14ac:dyDescent="0.25">
      <c r="B112" s="18"/>
      <c r="C112" s="18"/>
      <c r="D112" s="18"/>
      <c r="E112" s="17"/>
      <c r="F112" s="17"/>
      <c r="G112" s="16"/>
      <c r="H112" s="16"/>
      <c r="I112" s="16"/>
      <c r="J112" s="17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2:19" ht="15" customHeight="1" x14ac:dyDescent="0.25">
      <c r="B113" s="18" t="s">
        <v>97</v>
      </c>
      <c r="C113" s="18"/>
      <c r="D113" s="18"/>
      <c r="E113" s="17"/>
      <c r="F113" s="17"/>
      <c r="G113" s="16"/>
      <c r="H113" s="16"/>
      <c r="I113" s="16"/>
      <c r="J113" s="17" t="s">
        <v>98</v>
      </c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2:19" ht="15" customHeight="1" x14ac:dyDescent="0.25">
      <c r="B114" s="18"/>
      <c r="C114" s="18"/>
      <c r="D114" s="18"/>
      <c r="H114" s="16"/>
      <c r="I114" s="16"/>
    </row>
    <row r="115" spans="2:19" ht="15.6" customHeight="1" x14ac:dyDescent="0.25">
      <c r="B115" s="18"/>
      <c r="C115" s="18"/>
      <c r="D115" s="18"/>
      <c r="H115" s="16"/>
      <c r="I115" s="16"/>
    </row>
    <row r="116" spans="2:19" ht="15.6" customHeight="1" x14ac:dyDescent="0.25">
      <c r="B116" s="18"/>
      <c r="C116" s="18"/>
      <c r="D116" s="18"/>
      <c r="E116" s="19"/>
      <c r="F116" s="19"/>
      <c r="G116" s="19"/>
      <c r="H116" s="16"/>
      <c r="I116" s="16"/>
    </row>
    <row r="117" spans="2:19" ht="15.6" customHeight="1" x14ac:dyDescent="0.25">
      <c r="B117" s="18"/>
      <c r="C117" s="18"/>
      <c r="D117" s="18"/>
      <c r="E117" s="19"/>
      <c r="F117" s="19"/>
      <c r="G117" s="19"/>
      <c r="H117" s="16"/>
      <c r="I117" s="16"/>
      <c r="J117" s="20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2:19" ht="15.6" customHeight="1" x14ac:dyDescent="0.25">
      <c r="B118" s="18"/>
      <c r="C118" s="18"/>
      <c r="D118" s="18"/>
      <c r="E118" s="19"/>
      <c r="F118" s="19"/>
      <c r="G118" s="19"/>
      <c r="H118" s="16"/>
      <c r="I118" s="16"/>
      <c r="J118" s="20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2:19" ht="15.6" customHeight="1" x14ac:dyDescent="0.25">
      <c r="B119" s="18"/>
      <c r="C119" s="18"/>
      <c r="D119" s="18"/>
      <c r="E119" s="19"/>
      <c r="F119" s="19"/>
      <c r="G119" s="19"/>
      <c r="H119" s="16"/>
      <c r="I119" s="16"/>
      <c r="J119" s="20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2:19" ht="15.6" customHeight="1" x14ac:dyDescent="0.25">
      <c r="B120" s="18"/>
      <c r="C120" s="18"/>
      <c r="D120" s="18"/>
      <c r="E120" s="19"/>
      <c r="F120" s="19"/>
      <c r="G120" s="19"/>
      <c r="H120" s="16"/>
      <c r="I120" s="16"/>
      <c r="J120" s="20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2:19" ht="15.6" customHeight="1" x14ac:dyDescent="0.25">
      <c r="B121" s="18"/>
      <c r="C121" s="18"/>
      <c r="D121" s="18"/>
      <c r="E121" s="17"/>
      <c r="F121" s="17"/>
      <c r="G121" s="16"/>
      <c r="H121" s="16"/>
      <c r="I121" s="16"/>
      <c r="J121" s="16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2:19" ht="15.6" customHeight="1" x14ac:dyDescent="0.25">
      <c r="B122" s="18"/>
      <c r="C122" s="18"/>
      <c r="D122" s="18"/>
      <c r="E122" s="17"/>
      <c r="F122" s="17"/>
      <c r="G122" s="16"/>
      <c r="H122" s="16"/>
      <c r="I122" s="16"/>
      <c r="J122" s="16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2:19" ht="15.6" customHeight="1" x14ac:dyDescent="0.25">
      <c r="B123" s="18"/>
      <c r="C123" s="18"/>
      <c r="D123" s="18"/>
      <c r="E123" s="21"/>
      <c r="F123" s="21"/>
      <c r="G123" s="22"/>
      <c r="H123" s="22"/>
      <c r="I123" s="22"/>
      <c r="J123" s="22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2:19" ht="15.6" customHeight="1" x14ac:dyDescent="0.25">
      <c r="B124" s="18"/>
      <c r="C124" s="18"/>
      <c r="D124" s="18"/>
      <c r="E124" s="21"/>
      <c r="F124" s="21"/>
      <c r="G124" s="22"/>
      <c r="H124" s="24"/>
      <c r="I124" s="22"/>
      <c r="J124" s="21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2:19" ht="15.6" customHeight="1" x14ac:dyDescent="0.25">
      <c r="B125" s="25"/>
      <c r="C125" s="25"/>
      <c r="D125" s="25"/>
      <c r="E125" s="26"/>
      <c r="F125" s="21"/>
      <c r="G125" s="22"/>
      <c r="H125" s="22"/>
      <c r="I125" s="21"/>
      <c r="J125" s="26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2:19" ht="15.6" customHeight="1" x14ac:dyDescent="0.25">
      <c r="B126" s="18"/>
      <c r="C126" s="18"/>
      <c r="D126" s="18"/>
      <c r="E126" s="21"/>
      <c r="F126" s="21"/>
      <c r="G126" s="22"/>
      <c r="H126" s="22"/>
      <c r="I126" s="21"/>
      <c r="J126" s="21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2:19" ht="15.6" customHeight="1" x14ac:dyDescent="0.25">
      <c r="B127" s="18"/>
      <c r="C127" s="18"/>
      <c r="D127" s="18"/>
      <c r="E127" s="21"/>
      <c r="F127" s="21"/>
      <c r="G127" s="22"/>
      <c r="H127" s="22"/>
      <c r="I127" s="21"/>
      <c r="J127" s="22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2:19" ht="15.6" customHeight="1" x14ac:dyDescent="0.25">
      <c r="B128" s="25"/>
      <c r="C128" s="25"/>
      <c r="D128" s="25"/>
      <c r="E128" s="24"/>
      <c r="F128" s="24"/>
      <c r="G128" s="24"/>
      <c r="H128" s="27"/>
      <c r="I128" s="21"/>
      <c r="J128" s="27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2:19" ht="15.6" customHeight="1" x14ac:dyDescent="0.25">
      <c r="B129" s="28"/>
      <c r="C129" s="28"/>
      <c r="D129" s="28"/>
      <c r="E129" s="24"/>
      <c r="F129" s="24"/>
      <c r="G129" s="24"/>
      <c r="H129" s="29"/>
      <c r="I129" s="27"/>
      <c r="J129" s="29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2:19" ht="15.6" customHeight="1" x14ac:dyDescent="0.25">
      <c r="B130" s="18"/>
      <c r="C130" s="18"/>
      <c r="D130" s="18"/>
      <c r="E130" s="16"/>
      <c r="F130" s="16"/>
      <c r="G130" s="30"/>
      <c r="H130" s="30"/>
      <c r="I130" s="65"/>
      <c r="J130" s="65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2:19" ht="15.6" customHeight="1" x14ac:dyDescent="0.25">
      <c r="B131" s="18"/>
      <c r="C131" s="18"/>
      <c r="D131" s="1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2:19" ht="15.6" customHeight="1" x14ac:dyDescent="0.25">
      <c r="B132" s="18"/>
      <c r="C132" s="18"/>
      <c r="D132" s="1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2:19" ht="15.6" customHeight="1" x14ac:dyDescent="0.25">
      <c r="B133" s="31"/>
      <c r="C133" s="31"/>
      <c r="D133" s="3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2:19" ht="15.6" customHeight="1" x14ac:dyDescent="0.25">
      <c r="B134" s="31"/>
      <c r="C134" s="31"/>
      <c r="D134" s="3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2:19" ht="15.6" customHeight="1" x14ac:dyDescent="0.25">
      <c r="B135" s="31"/>
      <c r="C135" s="31"/>
      <c r="D135" s="3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2:19" ht="15.6" customHeight="1" x14ac:dyDescent="0.25">
      <c r="B136" s="31"/>
      <c r="C136" s="31"/>
      <c r="D136" s="3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2:19" ht="15.6" customHeight="1" x14ac:dyDescent="0.25">
      <c r="B137" s="31"/>
      <c r="C137" s="31"/>
      <c r="D137" s="3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2:19" ht="15.6" customHeight="1" x14ac:dyDescent="0.25">
      <c r="B138" s="31"/>
      <c r="C138" s="31"/>
      <c r="D138" s="3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2:19" ht="15.6" customHeight="1" x14ac:dyDescent="0.25">
      <c r="B139" s="31"/>
      <c r="C139" s="31"/>
      <c r="D139" s="3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2:19" ht="15.6" customHeight="1" x14ac:dyDescent="0.25">
      <c r="B140" s="31"/>
      <c r="C140" s="31"/>
      <c r="D140" s="3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2:19" ht="15.6" customHeight="1" x14ac:dyDescent="0.25">
      <c r="B141" s="31"/>
      <c r="C141" s="31"/>
      <c r="D141" s="3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2:19" ht="15.6" customHeight="1" x14ac:dyDescent="0.25">
      <c r="B142" s="31"/>
      <c r="C142" s="31"/>
      <c r="D142" s="3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2:19" ht="15.6" customHeight="1" x14ac:dyDescent="0.25">
      <c r="B143" s="31"/>
      <c r="C143" s="31"/>
      <c r="D143" s="3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2:19" ht="15.6" customHeight="1" x14ac:dyDescent="0.25">
      <c r="B144" s="31"/>
      <c r="C144" s="31"/>
      <c r="D144" s="3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2:19" ht="15.6" customHeight="1" x14ac:dyDescent="0.25">
      <c r="B145" s="31"/>
      <c r="C145" s="31"/>
      <c r="D145" s="3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2:19" ht="15.6" customHeight="1" x14ac:dyDescent="0.25">
      <c r="B146" s="31"/>
      <c r="C146" s="31"/>
      <c r="D146" s="3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2:19" ht="15.6" customHeight="1" x14ac:dyDescent="0.25">
      <c r="B147" s="31"/>
      <c r="C147" s="31"/>
      <c r="D147" s="3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2:19" ht="15.6" customHeight="1" x14ac:dyDescent="0.25">
      <c r="B148" s="31"/>
      <c r="C148" s="31"/>
      <c r="D148" s="3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2:19" ht="15.6" customHeight="1" x14ac:dyDescent="0.25">
      <c r="B149" s="31"/>
      <c r="C149" s="31"/>
      <c r="D149" s="3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2:19" ht="15.6" customHeight="1" x14ac:dyDescent="0.25">
      <c r="B150" s="31"/>
      <c r="C150" s="31"/>
      <c r="D150" s="3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2:19" ht="15.6" customHeight="1" x14ac:dyDescent="0.25">
      <c r="B151" s="31"/>
      <c r="C151" s="31"/>
      <c r="D151" s="3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2:19" ht="15.6" customHeight="1" x14ac:dyDescent="0.25">
      <c r="B152" s="31"/>
      <c r="C152" s="31"/>
      <c r="D152" s="3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2:19" ht="15.6" customHeight="1" x14ac:dyDescent="0.25">
      <c r="B153" s="31"/>
      <c r="C153" s="31"/>
      <c r="D153" s="3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2:19" ht="15.6" customHeight="1" x14ac:dyDescent="0.25">
      <c r="B154" s="31"/>
      <c r="C154" s="31"/>
      <c r="D154" s="3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2:19" ht="15.6" customHeight="1" x14ac:dyDescent="0.25">
      <c r="B155" s="31"/>
      <c r="C155" s="31"/>
      <c r="D155" s="3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2:19" ht="15.6" customHeight="1" x14ac:dyDescent="0.25">
      <c r="B156" s="31"/>
      <c r="C156" s="31"/>
      <c r="D156" s="3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2:19" ht="15.6" customHeight="1" x14ac:dyDescent="0.25">
      <c r="B157" s="31"/>
      <c r="C157" s="31"/>
      <c r="D157" s="3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2:19" ht="15.6" customHeight="1" x14ac:dyDescent="0.25">
      <c r="B158" s="31"/>
      <c r="C158" s="31"/>
      <c r="D158" s="3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2:19" ht="15.6" customHeight="1" x14ac:dyDescent="0.25">
      <c r="B159" s="31"/>
      <c r="C159" s="31"/>
      <c r="D159" s="3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2:19" ht="15.6" customHeight="1" x14ac:dyDescent="0.25">
      <c r="B160" s="31"/>
      <c r="C160" s="31"/>
      <c r="D160" s="3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2:19" ht="15.6" customHeight="1" x14ac:dyDescent="0.25">
      <c r="B161" s="31"/>
      <c r="C161" s="31"/>
      <c r="D161" s="3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2:19" ht="15.6" customHeight="1" x14ac:dyDescent="0.25">
      <c r="B162" s="31"/>
      <c r="C162" s="31"/>
      <c r="D162" s="3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2:19" ht="15.6" customHeight="1" x14ac:dyDescent="0.25">
      <c r="B163" s="31"/>
      <c r="C163" s="31"/>
      <c r="D163" s="3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2:19" ht="15.6" customHeight="1" x14ac:dyDescent="0.25">
      <c r="B164" s="31"/>
      <c r="C164" s="31"/>
      <c r="D164" s="3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2:19" ht="15.6" customHeight="1" x14ac:dyDescent="0.25">
      <c r="B165" s="31"/>
      <c r="C165" s="31"/>
      <c r="D165" s="3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2:19" ht="15.6" customHeight="1" x14ac:dyDescent="0.25">
      <c r="B166" s="31"/>
      <c r="C166" s="31"/>
      <c r="D166" s="3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2:19" ht="15.6" customHeight="1" x14ac:dyDescent="0.25">
      <c r="B167" s="31"/>
      <c r="C167" s="31"/>
      <c r="D167" s="3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2:19" ht="15.6" customHeight="1" x14ac:dyDescent="0.25">
      <c r="B168" s="31"/>
      <c r="C168" s="31"/>
      <c r="D168" s="3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2:19" ht="15.6" customHeight="1" x14ac:dyDescent="0.25">
      <c r="B169" s="31"/>
      <c r="C169" s="31"/>
      <c r="D169" s="3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2:19" ht="15.6" customHeight="1" x14ac:dyDescent="0.25">
      <c r="B170" s="31"/>
      <c r="C170" s="31"/>
      <c r="D170" s="3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2:19" ht="15.6" customHeight="1" x14ac:dyDescent="0.25">
      <c r="B171" s="31"/>
      <c r="C171" s="31"/>
      <c r="D171" s="3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2:19" ht="15.6" customHeight="1" x14ac:dyDescent="0.25">
      <c r="B172" s="31"/>
      <c r="C172" s="31"/>
      <c r="D172" s="3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2:19" ht="15.6" customHeight="1" x14ac:dyDescent="0.25">
      <c r="B173" s="31"/>
      <c r="C173" s="31"/>
      <c r="D173" s="3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2:19" ht="15.6" customHeight="1" x14ac:dyDescent="0.25">
      <c r="B174" s="31"/>
      <c r="C174" s="31"/>
      <c r="D174" s="3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2:19" ht="15.6" customHeight="1" x14ac:dyDescent="0.25">
      <c r="B175" s="31"/>
      <c r="C175" s="31"/>
      <c r="D175" s="3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2:19" ht="15.6" customHeight="1" x14ac:dyDescent="0.25">
      <c r="B176" s="31"/>
      <c r="C176" s="31"/>
      <c r="D176" s="3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2:19" ht="15.6" customHeight="1" x14ac:dyDescent="0.25">
      <c r="B177" s="31"/>
      <c r="C177" s="31"/>
      <c r="D177" s="3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2:19" ht="15.6" customHeight="1" x14ac:dyDescent="0.25">
      <c r="B178" s="31"/>
      <c r="C178" s="31"/>
      <c r="D178" s="3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2:19" ht="15.6" customHeight="1" x14ac:dyDescent="0.25">
      <c r="B179" s="31"/>
      <c r="C179" s="31"/>
      <c r="D179" s="3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2:19" ht="15.6" customHeight="1" x14ac:dyDescent="0.25">
      <c r="B180" s="31"/>
      <c r="C180" s="31"/>
      <c r="D180" s="3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2:19" ht="15.6" customHeight="1" x14ac:dyDescent="0.25">
      <c r="B181" s="31"/>
      <c r="C181" s="31"/>
      <c r="D181" s="3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2:19" ht="15.6" customHeight="1" x14ac:dyDescent="0.25">
      <c r="B182" s="31"/>
      <c r="C182" s="31"/>
      <c r="D182" s="3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2:19" ht="15.6" customHeight="1" x14ac:dyDescent="0.25">
      <c r="B183" s="31"/>
      <c r="C183" s="31"/>
      <c r="D183" s="3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2:19" ht="15.6" customHeight="1" x14ac:dyDescent="0.25">
      <c r="B184" s="31"/>
      <c r="C184" s="31"/>
      <c r="D184" s="3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2:19" ht="15.6" customHeight="1" x14ac:dyDescent="0.25">
      <c r="B185" s="31"/>
      <c r="C185" s="31"/>
      <c r="D185" s="3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2:19" ht="15.6" customHeight="1" x14ac:dyDescent="0.25">
      <c r="B186" s="31"/>
      <c r="C186" s="31"/>
      <c r="D186" s="3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2:19" ht="15.6" customHeight="1" x14ac:dyDescent="0.25">
      <c r="B187" s="31"/>
      <c r="C187" s="31"/>
      <c r="D187" s="3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2:19" ht="15.6" customHeight="1" x14ac:dyDescent="0.25">
      <c r="B188" s="31"/>
      <c r="C188" s="31"/>
      <c r="D188" s="3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2:19" ht="15.6" customHeight="1" x14ac:dyDescent="0.25">
      <c r="B189" s="31"/>
      <c r="C189" s="31"/>
      <c r="D189" s="3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2:19" ht="15.6" customHeight="1" x14ac:dyDescent="0.25">
      <c r="B190" s="31"/>
      <c r="C190" s="31"/>
      <c r="D190" s="3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2:19" ht="15.6" customHeight="1" x14ac:dyDescent="0.25">
      <c r="B191" s="31"/>
      <c r="C191" s="31"/>
      <c r="D191" s="3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2:19" ht="15.6" customHeight="1" x14ac:dyDescent="0.25">
      <c r="B192" s="31"/>
      <c r="C192" s="31"/>
      <c r="D192" s="3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2:19" ht="15.6" customHeight="1" x14ac:dyDescent="0.25">
      <c r="B193" s="31"/>
      <c r="C193" s="31"/>
      <c r="D193" s="3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2:19" ht="15.6" customHeight="1" x14ac:dyDescent="0.25">
      <c r="B194" s="31"/>
      <c r="C194" s="31"/>
      <c r="D194" s="3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2:19" ht="15.6" customHeight="1" x14ac:dyDescent="0.25">
      <c r="B195" s="31"/>
      <c r="C195" s="31"/>
      <c r="D195" s="3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2:19" ht="15.6" customHeight="1" x14ac:dyDescent="0.25">
      <c r="B196" s="31"/>
      <c r="C196" s="31"/>
      <c r="D196" s="3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2:19" ht="15.6" customHeight="1" x14ac:dyDescent="0.25">
      <c r="B197" s="31"/>
      <c r="C197" s="31"/>
      <c r="D197" s="3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2:19" ht="15.6" customHeight="1" x14ac:dyDescent="0.25">
      <c r="B198" s="31"/>
      <c r="C198" s="31"/>
      <c r="D198" s="3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2:19" ht="15.6" customHeight="1" x14ac:dyDescent="0.25">
      <c r="B199" s="31"/>
      <c r="C199" s="31"/>
      <c r="D199" s="3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2:19" ht="15.6" customHeight="1" x14ac:dyDescent="0.25">
      <c r="B200" s="31"/>
      <c r="C200" s="31"/>
      <c r="D200" s="3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2:19" ht="15.6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2:19" ht="15.6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2:19" ht="15.6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2:19" ht="15.6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2:19" ht="15.6" customHeight="1" x14ac:dyDescent="0.25"/>
    <row r="206" spans="2:19" ht="15.6" customHeight="1" x14ac:dyDescent="0.25"/>
    <row r="207" spans="2:19" ht="15.6" customHeight="1" x14ac:dyDescent="0.25"/>
    <row r="208" spans="2:19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B104:E104"/>
    <mergeCell ref="B105:E105"/>
    <mergeCell ref="A2:S2"/>
    <mergeCell ref="A3:S3"/>
    <mergeCell ref="A4:S4"/>
    <mergeCell ref="A5:S5"/>
    <mergeCell ref="A6:S6"/>
    <mergeCell ref="A7:S7"/>
    <mergeCell ref="B9:B10"/>
    <mergeCell ref="C9:C10"/>
    <mergeCell ref="D9:D10"/>
    <mergeCell ref="E9:P9"/>
    <mergeCell ref="B103:E103"/>
    <mergeCell ref="I130:J130"/>
    <mergeCell ref="F104:H104"/>
    <mergeCell ref="J104:S104"/>
    <mergeCell ref="F105:H105"/>
    <mergeCell ref="J105:S105"/>
    <mergeCell ref="J106:S106"/>
  </mergeCells>
  <pageMargins left="0.55118110236220474" right="0.19685039370078741" top="0.19685039370078741" bottom="0.19685039370078741" header="0.19685039370078741" footer="0.19685039370078741"/>
  <pageSetup scale="35" orientation="landscape" verticalDpi="300" r:id="rId1"/>
  <rowBreaks count="1" manualBreakCount="1">
    <brk id="106" max="16383" man="1"/>
  </rowBreaks>
  <ignoredErrors>
    <ignoredError sqref="R101 R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054D-15F8-4B71-8E7C-355D890D83BE}">
  <dimension ref="A2:I95"/>
  <sheetViews>
    <sheetView zoomScale="82" zoomScaleNormal="8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3" sqref="D53:D58"/>
    </sheetView>
  </sheetViews>
  <sheetFormatPr baseColWidth="10" defaultRowHeight="15" x14ac:dyDescent="0.25"/>
  <cols>
    <col min="1" max="1" width="64.42578125" style="55" customWidth="1"/>
    <col min="2" max="2" width="21.42578125" customWidth="1"/>
    <col min="3" max="3" width="22.5703125" customWidth="1"/>
    <col min="4" max="4" width="21.140625" customWidth="1"/>
    <col min="5" max="5" width="19.5703125" customWidth="1"/>
    <col min="6" max="6" width="15.85546875" bestFit="1" customWidth="1"/>
  </cols>
  <sheetData>
    <row r="2" spans="1:9" ht="15.75" thickBot="1" x14ac:dyDescent="0.3"/>
    <row r="3" spans="1:9" x14ac:dyDescent="0.25">
      <c r="A3" s="86" t="s">
        <v>4</v>
      </c>
      <c r="B3" s="79" t="s">
        <v>5</v>
      </c>
      <c r="C3" s="79" t="s">
        <v>6</v>
      </c>
      <c r="D3" s="79" t="s">
        <v>108</v>
      </c>
      <c r="E3" s="79" t="s">
        <v>109</v>
      </c>
    </row>
    <row r="4" spans="1:9" ht="15.75" thickBot="1" x14ac:dyDescent="0.3">
      <c r="A4" s="87"/>
      <c r="B4" s="80"/>
      <c r="C4" s="80"/>
      <c r="D4" s="80"/>
      <c r="E4" s="80"/>
    </row>
    <row r="5" spans="1:9" ht="15.75" x14ac:dyDescent="0.25">
      <c r="A5" s="56" t="s">
        <v>17</v>
      </c>
      <c r="B5" s="7"/>
      <c r="C5" s="8"/>
      <c r="D5" s="8"/>
      <c r="E5" s="8"/>
    </row>
    <row r="6" spans="1:9" ht="37.5" x14ac:dyDescent="0.3">
      <c r="A6" s="57" t="s">
        <v>18</v>
      </c>
      <c r="B6" s="35">
        <f t="shared" ref="B6:C6" si="0">SUM(B7:B11)</f>
        <v>465380511</v>
      </c>
      <c r="C6" s="35">
        <f t="shared" si="0"/>
        <v>513780511</v>
      </c>
      <c r="D6" s="64">
        <v>507219061</v>
      </c>
      <c r="E6" s="35">
        <f>C6-D6</f>
        <v>6561450</v>
      </c>
      <c r="F6" s="12">
        <f>C6+E6</f>
        <v>520341961</v>
      </c>
    </row>
    <row r="7" spans="1:9" ht="18.75" x14ac:dyDescent="0.3">
      <c r="A7" s="58" t="s">
        <v>19</v>
      </c>
      <c r="B7" s="38">
        <v>292444501</v>
      </c>
      <c r="C7" s="38">
        <v>336324536.05000001</v>
      </c>
      <c r="D7" s="38">
        <v>328151086.05000001</v>
      </c>
      <c r="E7" s="35">
        <f t="shared" ref="E7:E70" si="1">C7-D7</f>
        <v>8173450</v>
      </c>
      <c r="F7" s="12">
        <f t="shared" ref="F7:F70" si="2">C7+E7</f>
        <v>344497986.05000001</v>
      </c>
      <c r="I7" t="s">
        <v>110</v>
      </c>
    </row>
    <row r="8" spans="1:9" ht="18.75" x14ac:dyDescent="0.3">
      <c r="A8" s="58" t="s">
        <v>20</v>
      </c>
      <c r="B8" s="38">
        <v>127803750</v>
      </c>
      <c r="C8" s="38">
        <v>127389090.56999999</v>
      </c>
      <c r="D8" s="41">
        <v>125389090.56999999</v>
      </c>
      <c r="E8" s="35">
        <f t="shared" si="1"/>
        <v>2000000</v>
      </c>
      <c r="F8" s="12">
        <f t="shared" si="2"/>
        <v>129389090.56999999</v>
      </c>
    </row>
    <row r="9" spans="1:9" ht="37.5" x14ac:dyDescent="0.3">
      <c r="A9" s="58" t="s">
        <v>21</v>
      </c>
      <c r="B9" s="38">
        <v>0</v>
      </c>
      <c r="C9" s="38">
        <v>0</v>
      </c>
      <c r="D9" s="38"/>
      <c r="E9" s="35">
        <f t="shared" si="1"/>
        <v>0</v>
      </c>
      <c r="F9" s="12">
        <f t="shared" si="2"/>
        <v>0</v>
      </c>
    </row>
    <row r="10" spans="1:9" ht="37.5" x14ac:dyDescent="0.3">
      <c r="A10" s="58" t="s">
        <v>22</v>
      </c>
      <c r="B10" s="38">
        <v>8144080</v>
      </c>
      <c r="C10" s="38">
        <v>7894080</v>
      </c>
      <c r="D10" s="38">
        <v>7729080</v>
      </c>
      <c r="E10" s="35">
        <f t="shared" si="1"/>
        <v>165000</v>
      </c>
      <c r="F10" s="12">
        <f t="shared" si="2"/>
        <v>8059080</v>
      </c>
    </row>
    <row r="11" spans="1:9" ht="18.75" x14ac:dyDescent="0.3">
      <c r="A11" s="58" t="s">
        <v>23</v>
      </c>
      <c r="B11" s="38">
        <v>36988180</v>
      </c>
      <c r="C11" s="38">
        <v>42172804.380000003</v>
      </c>
      <c r="D11" s="41">
        <v>45949804.380000003</v>
      </c>
      <c r="E11" s="35">
        <f t="shared" si="1"/>
        <v>-3777000</v>
      </c>
      <c r="F11" s="12">
        <f t="shared" si="2"/>
        <v>38395804.380000003</v>
      </c>
    </row>
    <row r="12" spans="1:9" ht="18.75" x14ac:dyDescent="0.3">
      <c r="A12" s="58"/>
      <c r="B12" s="38"/>
      <c r="C12" s="38"/>
      <c r="D12" s="38"/>
      <c r="E12" s="35">
        <f t="shared" si="1"/>
        <v>0</v>
      </c>
      <c r="F12" s="12">
        <f t="shared" si="2"/>
        <v>0</v>
      </c>
    </row>
    <row r="13" spans="1:9" ht="18.75" x14ac:dyDescent="0.3">
      <c r="A13" s="57" t="s">
        <v>24</v>
      </c>
      <c r="B13" s="35">
        <f>SUM(B14:B22)</f>
        <v>20171565</v>
      </c>
      <c r="C13" s="35">
        <f>SUM(C14:C22)</f>
        <v>47354123.18</v>
      </c>
      <c r="D13" s="64">
        <v>47200243.649999999</v>
      </c>
      <c r="E13" s="35">
        <f t="shared" si="1"/>
        <v>153879.53000000119</v>
      </c>
      <c r="F13" s="12">
        <f t="shared" si="2"/>
        <v>47508002.710000001</v>
      </c>
    </row>
    <row r="14" spans="1:9" ht="18.75" x14ac:dyDescent="0.3">
      <c r="A14" s="58" t="s">
        <v>25</v>
      </c>
      <c r="B14" s="38">
        <v>8038645</v>
      </c>
      <c r="C14" s="38">
        <v>9453645</v>
      </c>
      <c r="D14" s="41">
        <v>9453645</v>
      </c>
      <c r="E14" s="35">
        <f t="shared" si="1"/>
        <v>0</v>
      </c>
      <c r="F14" s="12">
        <f t="shared" si="2"/>
        <v>9453645</v>
      </c>
    </row>
    <row r="15" spans="1:9" ht="37.5" x14ac:dyDescent="0.3">
      <c r="A15" s="58" t="s">
        <v>26</v>
      </c>
      <c r="B15" s="38">
        <v>0</v>
      </c>
      <c r="C15" s="38">
        <v>2950301</v>
      </c>
      <c r="D15" s="38">
        <v>2950301</v>
      </c>
      <c r="E15" s="35">
        <f t="shared" si="1"/>
        <v>0</v>
      </c>
      <c r="F15" s="12">
        <f t="shared" si="2"/>
        <v>2950301</v>
      </c>
    </row>
    <row r="16" spans="1:9" ht="18.75" x14ac:dyDescent="0.3">
      <c r="A16" s="58" t="s">
        <v>27</v>
      </c>
      <c r="B16" s="38">
        <v>1500000</v>
      </c>
      <c r="C16" s="38">
        <v>2423411.48</v>
      </c>
      <c r="D16" s="41">
        <v>2141531.9500000002</v>
      </c>
      <c r="E16" s="35">
        <f t="shared" si="1"/>
        <v>281879.5299999998</v>
      </c>
      <c r="F16" s="12">
        <f t="shared" si="2"/>
        <v>2705291.01</v>
      </c>
    </row>
    <row r="17" spans="1:6" ht="18.75" x14ac:dyDescent="0.3">
      <c r="A17" s="58" t="s">
        <v>28</v>
      </c>
      <c r="B17" s="38">
        <v>0</v>
      </c>
      <c r="C17" s="38">
        <v>262431.7</v>
      </c>
      <c r="D17" s="41">
        <v>262431.7</v>
      </c>
      <c r="E17" s="35">
        <f t="shared" si="1"/>
        <v>0</v>
      </c>
      <c r="F17" s="12">
        <f t="shared" si="2"/>
        <v>262431.7</v>
      </c>
    </row>
    <row r="18" spans="1:6" ht="18.75" x14ac:dyDescent="0.3">
      <c r="A18" s="58" t="s">
        <v>29</v>
      </c>
      <c r="B18" s="38">
        <v>1710120</v>
      </c>
      <c r="C18" s="38">
        <v>19146184</v>
      </c>
      <c r="D18" s="41">
        <v>16351184</v>
      </c>
      <c r="E18" s="35">
        <f t="shared" si="1"/>
        <v>2795000</v>
      </c>
      <c r="F18" s="12">
        <f t="shared" si="2"/>
        <v>21941184</v>
      </c>
    </row>
    <row r="19" spans="1:6" ht="18.75" x14ac:dyDescent="0.3">
      <c r="A19" s="58" t="s">
        <v>30</v>
      </c>
      <c r="B19" s="38">
        <v>2520000</v>
      </c>
      <c r="C19" s="38">
        <v>4112000</v>
      </c>
      <c r="D19" s="41">
        <v>5305000</v>
      </c>
      <c r="E19" s="35">
        <f t="shared" si="1"/>
        <v>-1193000</v>
      </c>
      <c r="F19" s="12">
        <f t="shared" si="2"/>
        <v>2919000</v>
      </c>
    </row>
    <row r="20" spans="1:6" ht="37.5" x14ac:dyDescent="0.3">
      <c r="A20" s="58" t="s">
        <v>31</v>
      </c>
      <c r="B20" s="38">
        <v>0</v>
      </c>
      <c r="C20" s="38">
        <v>1278000</v>
      </c>
      <c r="D20" s="41">
        <v>1493000</v>
      </c>
      <c r="E20" s="35">
        <f t="shared" si="1"/>
        <v>-215000</v>
      </c>
      <c r="F20" s="12">
        <f t="shared" si="2"/>
        <v>1063000</v>
      </c>
    </row>
    <row r="21" spans="1:6" ht="37.5" x14ac:dyDescent="0.3">
      <c r="A21" s="58" t="s">
        <v>32</v>
      </c>
      <c r="B21" s="38">
        <v>402800</v>
      </c>
      <c r="C21" s="38">
        <v>2894150</v>
      </c>
      <c r="D21" s="41">
        <v>3384150</v>
      </c>
      <c r="E21" s="35">
        <f t="shared" si="1"/>
        <v>-490000</v>
      </c>
      <c r="F21" s="12">
        <f t="shared" si="2"/>
        <v>2404150</v>
      </c>
    </row>
    <row r="22" spans="1:6" ht="37.5" x14ac:dyDescent="0.3">
      <c r="A22" s="58" t="s">
        <v>33</v>
      </c>
      <c r="B22" s="38">
        <v>6000000</v>
      </c>
      <c r="C22" s="38">
        <v>4834000</v>
      </c>
      <c r="D22" s="41">
        <v>5859000</v>
      </c>
      <c r="E22" s="35">
        <f t="shared" si="1"/>
        <v>-1025000</v>
      </c>
      <c r="F22" s="12">
        <f t="shared" si="2"/>
        <v>3809000</v>
      </c>
    </row>
    <row r="23" spans="1:6" ht="18.75" x14ac:dyDescent="0.3">
      <c r="A23" s="58"/>
      <c r="B23" s="38"/>
      <c r="C23" s="38"/>
      <c r="D23" s="38"/>
      <c r="E23" s="35">
        <f t="shared" si="1"/>
        <v>0</v>
      </c>
      <c r="F23" s="12">
        <f t="shared" si="2"/>
        <v>0</v>
      </c>
    </row>
    <row r="24" spans="1:6" ht="18.75" x14ac:dyDescent="0.3">
      <c r="A24" s="57" t="s">
        <v>34</v>
      </c>
      <c r="B24" s="35">
        <f>SUM(B25:B33)</f>
        <v>38400632</v>
      </c>
      <c r="C24" s="35">
        <f>SUM(C25:C33)</f>
        <v>20908469.32</v>
      </c>
      <c r="D24" s="64">
        <v>24545248.850000001</v>
      </c>
      <c r="E24" s="35">
        <f t="shared" si="1"/>
        <v>-3636779.5300000012</v>
      </c>
      <c r="F24" s="12">
        <f t="shared" si="2"/>
        <v>17271689.789999999</v>
      </c>
    </row>
    <row r="25" spans="1:6" ht="37.5" x14ac:dyDescent="0.3">
      <c r="A25" s="58" t="s">
        <v>35</v>
      </c>
      <c r="B25" s="38">
        <v>20000</v>
      </c>
      <c r="C25" s="38">
        <v>1623720</v>
      </c>
      <c r="D25" s="41">
        <v>1623720</v>
      </c>
      <c r="E25" s="35">
        <f t="shared" si="1"/>
        <v>0</v>
      </c>
      <c r="F25" s="12">
        <f t="shared" si="2"/>
        <v>1623720</v>
      </c>
    </row>
    <row r="26" spans="1:6" ht="18.75" x14ac:dyDescent="0.3">
      <c r="A26" s="58" t="s">
        <v>36</v>
      </c>
      <c r="B26" s="38">
        <v>0</v>
      </c>
      <c r="C26" s="38">
        <v>237000</v>
      </c>
      <c r="D26" s="41">
        <v>237000</v>
      </c>
      <c r="E26" s="35">
        <f t="shared" si="1"/>
        <v>0</v>
      </c>
      <c r="F26" s="12">
        <f t="shared" si="2"/>
        <v>237000</v>
      </c>
    </row>
    <row r="27" spans="1:6" ht="37.5" x14ac:dyDescent="0.3">
      <c r="A27" s="58" t="s">
        <v>37</v>
      </c>
      <c r="B27" s="38">
        <v>20000</v>
      </c>
      <c r="C27" s="38">
        <v>2526500</v>
      </c>
      <c r="D27" s="41">
        <v>5680374.5300000003</v>
      </c>
      <c r="E27" s="35">
        <f t="shared" si="1"/>
        <v>-3153874.5300000003</v>
      </c>
      <c r="F27" s="12">
        <f t="shared" si="2"/>
        <v>-627374.53000000026</v>
      </c>
    </row>
    <row r="28" spans="1:6" ht="18.75" x14ac:dyDescent="0.3">
      <c r="A28" s="58" t="s">
        <v>38</v>
      </c>
      <c r="B28" s="38">
        <v>20000</v>
      </c>
      <c r="C28" s="38">
        <v>370000</v>
      </c>
      <c r="D28" s="41">
        <v>370000</v>
      </c>
      <c r="E28" s="35">
        <f t="shared" si="1"/>
        <v>0</v>
      </c>
      <c r="F28" s="12">
        <f t="shared" si="2"/>
        <v>370000</v>
      </c>
    </row>
    <row r="29" spans="1:6" ht="37.5" x14ac:dyDescent="0.3">
      <c r="A29" s="58" t="s">
        <v>39</v>
      </c>
      <c r="B29" s="38">
        <v>0</v>
      </c>
      <c r="C29" s="38">
        <v>106141.9</v>
      </c>
      <c r="D29" s="41">
        <v>116141.9</v>
      </c>
      <c r="E29" s="35">
        <f t="shared" si="1"/>
        <v>-10000</v>
      </c>
      <c r="F29" s="12">
        <f t="shared" si="2"/>
        <v>96141.9</v>
      </c>
    </row>
    <row r="30" spans="1:6" ht="37.5" x14ac:dyDescent="0.3">
      <c r="A30" s="58" t="s">
        <v>40</v>
      </c>
      <c r="B30" s="38">
        <v>20000</v>
      </c>
      <c r="C30" s="38">
        <v>157720.95999999999</v>
      </c>
      <c r="D30" s="41">
        <v>157720.95999999999</v>
      </c>
      <c r="E30" s="35">
        <f t="shared" si="1"/>
        <v>0</v>
      </c>
      <c r="F30" s="12">
        <f t="shared" si="2"/>
        <v>157720.95999999999</v>
      </c>
    </row>
    <row r="31" spans="1:6" ht="37.5" x14ac:dyDescent="0.3">
      <c r="A31" s="58" t="s">
        <v>41</v>
      </c>
      <c r="B31" s="38">
        <v>5379992</v>
      </c>
      <c r="C31" s="38">
        <v>10779992</v>
      </c>
      <c r="D31" s="41">
        <v>10179992</v>
      </c>
      <c r="E31" s="35">
        <f t="shared" si="1"/>
        <v>600000</v>
      </c>
      <c r="F31" s="12">
        <f t="shared" si="2"/>
        <v>11379992</v>
      </c>
    </row>
    <row r="32" spans="1:6" ht="37.5" x14ac:dyDescent="0.3">
      <c r="A32" s="58" t="s">
        <v>42</v>
      </c>
      <c r="B32" s="38">
        <v>0</v>
      </c>
      <c r="C32" s="38">
        <v>0</v>
      </c>
      <c r="D32" s="38"/>
      <c r="E32" s="35">
        <f t="shared" si="1"/>
        <v>0</v>
      </c>
      <c r="F32" s="12">
        <f t="shared" si="2"/>
        <v>0</v>
      </c>
    </row>
    <row r="33" spans="1:6" ht="18.75" x14ac:dyDescent="0.3">
      <c r="A33" s="58" t="s">
        <v>43</v>
      </c>
      <c r="B33" s="38">
        <v>32940640</v>
      </c>
      <c r="C33" s="38">
        <v>5107394.46</v>
      </c>
      <c r="D33" s="41">
        <v>6180299.46</v>
      </c>
      <c r="E33" s="35">
        <f t="shared" si="1"/>
        <v>-1072905</v>
      </c>
      <c r="F33" s="12">
        <f t="shared" si="2"/>
        <v>4034489.46</v>
      </c>
    </row>
    <row r="34" spans="1:6" ht="18.75" x14ac:dyDescent="0.3">
      <c r="A34" s="58" t="s">
        <v>44</v>
      </c>
      <c r="B34" s="38"/>
      <c r="C34" s="38"/>
      <c r="D34" s="38"/>
      <c r="E34" s="35">
        <f t="shared" si="1"/>
        <v>0</v>
      </c>
      <c r="F34" s="12">
        <f t="shared" si="2"/>
        <v>0</v>
      </c>
    </row>
    <row r="35" spans="1:6" ht="18.75" x14ac:dyDescent="0.3">
      <c r="A35" s="57" t="s">
        <v>45</v>
      </c>
      <c r="B35" s="35">
        <f>SUM(B36:B42)</f>
        <v>300000</v>
      </c>
      <c r="C35" s="35">
        <f>SUM(C36:C42)</f>
        <v>310000</v>
      </c>
      <c r="D35" s="64">
        <v>310000</v>
      </c>
      <c r="E35" s="35">
        <f t="shared" si="1"/>
        <v>0</v>
      </c>
      <c r="F35" s="12">
        <f t="shared" si="2"/>
        <v>310000</v>
      </c>
    </row>
    <row r="36" spans="1:6" ht="37.5" x14ac:dyDescent="0.3">
      <c r="A36" s="58" t="s">
        <v>46</v>
      </c>
      <c r="B36" s="38">
        <v>0</v>
      </c>
      <c r="C36" s="38">
        <v>10000</v>
      </c>
      <c r="D36" s="38">
        <v>10000</v>
      </c>
      <c r="E36" s="35">
        <f t="shared" si="1"/>
        <v>0</v>
      </c>
      <c r="F36" s="12">
        <f t="shared" si="2"/>
        <v>10000</v>
      </c>
    </row>
    <row r="37" spans="1:6" ht="37.5" x14ac:dyDescent="0.3">
      <c r="A37" s="58" t="s">
        <v>47</v>
      </c>
      <c r="B37" s="38">
        <v>0</v>
      </c>
      <c r="C37" s="38">
        <v>0</v>
      </c>
      <c r="D37" s="38"/>
      <c r="E37" s="35">
        <f t="shared" si="1"/>
        <v>0</v>
      </c>
      <c r="F37" s="12">
        <f t="shared" si="2"/>
        <v>0</v>
      </c>
    </row>
    <row r="38" spans="1:6" ht="37.5" x14ac:dyDescent="0.3">
      <c r="A38" s="58" t="s">
        <v>48</v>
      </c>
      <c r="B38" s="38">
        <v>0</v>
      </c>
      <c r="C38" s="38">
        <v>0</v>
      </c>
      <c r="D38" s="38"/>
      <c r="E38" s="35">
        <f t="shared" si="1"/>
        <v>0</v>
      </c>
      <c r="F38" s="12">
        <f t="shared" si="2"/>
        <v>0</v>
      </c>
    </row>
    <row r="39" spans="1:6" ht="37.5" x14ac:dyDescent="0.3">
      <c r="A39" s="58" t="s">
        <v>49</v>
      </c>
      <c r="B39" s="38">
        <v>0</v>
      </c>
      <c r="C39" s="38">
        <v>0</v>
      </c>
      <c r="D39" s="38"/>
      <c r="E39" s="35">
        <f t="shared" si="1"/>
        <v>0</v>
      </c>
      <c r="F39" s="12">
        <f t="shared" si="2"/>
        <v>0</v>
      </c>
    </row>
    <row r="40" spans="1:6" ht="37.5" x14ac:dyDescent="0.3">
      <c r="A40" s="58" t="s">
        <v>50</v>
      </c>
      <c r="B40" s="38">
        <v>0</v>
      </c>
      <c r="C40" s="38">
        <v>0</v>
      </c>
      <c r="D40" s="38"/>
      <c r="E40" s="35">
        <f t="shared" si="1"/>
        <v>0</v>
      </c>
      <c r="F40" s="12">
        <f t="shared" si="2"/>
        <v>0</v>
      </c>
    </row>
    <row r="41" spans="1:6" ht="37.5" x14ac:dyDescent="0.3">
      <c r="A41" s="58" t="s">
        <v>51</v>
      </c>
      <c r="B41" s="38">
        <v>300000</v>
      </c>
      <c r="C41" s="38">
        <v>300000</v>
      </c>
      <c r="D41" s="38">
        <v>300000</v>
      </c>
      <c r="E41" s="35">
        <f t="shared" si="1"/>
        <v>0</v>
      </c>
      <c r="F41" s="12">
        <f t="shared" si="2"/>
        <v>300000</v>
      </c>
    </row>
    <row r="42" spans="1:6" ht="37.5" x14ac:dyDescent="0.3">
      <c r="A42" s="58" t="s">
        <v>52</v>
      </c>
      <c r="B42" s="38">
        <v>0</v>
      </c>
      <c r="C42" s="38">
        <v>0</v>
      </c>
      <c r="D42" s="38"/>
      <c r="E42" s="35">
        <f t="shared" si="1"/>
        <v>0</v>
      </c>
      <c r="F42" s="12">
        <f t="shared" si="2"/>
        <v>0</v>
      </c>
    </row>
    <row r="43" spans="1:6" ht="18.75" x14ac:dyDescent="0.3">
      <c r="A43" s="58"/>
      <c r="B43" s="38"/>
      <c r="C43" s="38"/>
      <c r="D43" s="38"/>
      <c r="E43" s="35">
        <f t="shared" si="1"/>
        <v>0</v>
      </c>
      <c r="F43" s="12">
        <f t="shared" si="2"/>
        <v>0</v>
      </c>
    </row>
    <row r="44" spans="1:6" ht="18.75" x14ac:dyDescent="0.3">
      <c r="A44" s="57" t="s">
        <v>53</v>
      </c>
      <c r="B44" s="35">
        <f>SUM(B45:B51)</f>
        <v>0</v>
      </c>
      <c r="C44" s="35">
        <f>SUM(C45:C51)</f>
        <v>0</v>
      </c>
      <c r="D44" s="35"/>
      <c r="E44" s="35">
        <f t="shared" si="1"/>
        <v>0</v>
      </c>
      <c r="F44" s="12">
        <f t="shared" si="2"/>
        <v>0</v>
      </c>
    </row>
    <row r="45" spans="1:6" ht="37.5" x14ac:dyDescent="0.3">
      <c r="A45" s="58" t="s">
        <v>54</v>
      </c>
      <c r="B45" s="38">
        <v>0</v>
      </c>
      <c r="C45" s="38">
        <v>0</v>
      </c>
      <c r="D45" s="38"/>
      <c r="E45" s="35">
        <f t="shared" si="1"/>
        <v>0</v>
      </c>
      <c r="F45" s="12">
        <f t="shared" si="2"/>
        <v>0</v>
      </c>
    </row>
    <row r="46" spans="1:6" ht="37.5" x14ac:dyDescent="0.3">
      <c r="A46" s="58" t="s">
        <v>55</v>
      </c>
      <c r="B46" s="38">
        <v>0</v>
      </c>
      <c r="C46" s="38">
        <v>0</v>
      </c>
      <c r="D46" s="38"/>
      <c r="E46" s="35">
        <f t="shared" si="1"/>
        <v>0</v>
      </c>
      <c r="F46" s="12">
        <f t="shared" si="2"/>
        <v>0</v>
      </c>
    </row>
    <row r="47" spans="1:6" ht="37.5" x14ac:dyDescent="0.3">
      <c r="A47" s="58" t="s">
        <v>56</v>
      </c>
      <c r="B47" s="38">
        <v>0</v>
      </c>
      <c r="C47" s="38">
        <v>0</v>
      </c>
      <c r="D47" s="38"/>
      <c r="E47" s="35">
        <f t="shared" si="1"/>
        <v>0</v>
      </c>
      <c r="F47" s="12">
        <f t="shared" si="2"/>
        <v>0</v>
      </c>
    </row>
    <row r="48" spans="1:6" ht="37.5" x14ac:dyDescent="0.3">
      <c r="A48" s="58" t="s">
        <v>57</v>
      </c>
      <c r="B48" s="38">
        <v>0</v>
      </c>
      <c r="C48" s="38">
        <v>0</v>
      </c>
      <c r="D48" s="38"/>
      <c r="E48" s="35">
        <f t="shared" si="1"/>
        <v>0</v>
      </c>
      <c r="F48" s="12">
        <f t="shared" si="2"/>
        <v>0</v>
      </c>
    </row>
    <row r="49" spans="1:6" ht="37.5" x14ac:dyDescent="0.3">
      <c r="A49" s="58" t="s">
        <v>58</v>
      </c>
      <c r="B49" s="38">
        <v>0</v>
      </c>
      <c r="C49" s="38">
        <v>0</v>
      </c>
      <c r="D49" s="38"/>
      <c r="E49" s="35">
        <f t="shared" si="1"/>
        <v>0</v>
      </c>
      <c r="F49" s="12">
        <f t="shared" si="2"/>
        <v>0</v>
      </c>
    </row>
    <row r="50" spans="1:6" ht="37.5" x14ac:dyDescent="0.3">
      <c r="A50" s="58" t="s">
        <v>59</v>
      </c>
      <c r="B50" s="38">
        <v>0</v>
      </c>
      <c r="C50" s="38">
        <v>0</v>
      </c>
      <c r="D50" s="38"/>
      <c r="E50" s="35">
        <f t="shared" si="1"/>
        <v>0</v>
      </c>
      <c r="F50" s="12">
        <f t="shared" si="2"/>
        <v>0</v>
      </c>
    </row>
    <row r="51" spans="1:6" ht="37.5" x14ac:dyDescent="0.3">
      <c r="A51" s="58" t="s">
        <v>60</v>
      </c>
      <c r="B51" s="38">
        <v>0</v>
      </c>
      <c r="C51" s="38">
        <v>0</v>
      </c>
      <c r="D51" s="38"/>
      <c r="E51" s="35">
        <f t="shared" si="1"/>
        <v>0</v>
      </c>
      <c r="F51" s="12">
        <f t="shared" si="2"/>
        <v>0</v>
      </c>
    </row>
    <row r="52" spans="1:6" ht="18.75" x14ac:dyDescent="0.3">
      <c r="A52" s="58"/>
      <c r="B52" s="38"/>
      <c r="C52" s="38"/>
      <c r="D52" s="38"/>
      <c r="E52" s="35">
        <f t="shared" si="1"/>
        <v>0</v>
      </c>
      <c r="F52" s="12">
        <f t="shared" si="2"/>
        <v>0</v>
      </c>
    </row>
    <row r="53" spans="1:6" ht="37.5" x14ac:dyDescent="0.3">
      <c r="A53" s="57" t="s">
        <v>61</v>
      </c>
      <c r="B53" s="35">
        <f>SUM(B54:B62)</f>
        <v>150000</v>
      </c>
      <c r="C53" s="35">
        <f>SUM(C54:C62)</f>
        <v>6361668.5</v>
      </c>
      <c r="D53" s="64">
        <v>9440218.5</v>
      </c>
      <c r="E53" s="35">
        <f t="shared" si="1"/>
        <v>-3078550</v>
      </c>
      <c r="F53" s="12">
        <f t="shared" si="2"/>
        <v>3283118.5</v>
      </c>
    </row>
    <row r="54" spans="1:6" ht="18.75" x14ac:dyDescent="0.3">
      <c r="A54" s="58" t="s">
        <v>62</v>
      </c>
      <c r="B54" s="38">
        <v>150000</v>
      </c>
      <c r="C54" s="38">
        <v>3847829.5</v>
      </c>
      <c r="D54" s="41">
        <v>6603979.5</v>
      </c>
      <c r="E54" s="35">
        <f t="shared" si="1"/>
        <v>-2756150</v>
      </c>
      <c r="F54" s="12">
        <f t="shared" si="2"/>
        <v>1091679.5</v>
      </c>
    </row>
    <row r="55" spans="1:6" ht="37.5" x14ac:dyDescent="0.3">
      <c r="A55" s="58" t="s">
        <v>63</v>
      </c>
      <c r="B55" s="38">
        <v>0</v>
      </c>
      <c r="C55" s="38">
        <v>441946</v>
      </c>
      <c r="D55" s="41">
        <v>518946</v>
      </c>
      <c r="E55" s="35">
        <f t="shared" si="1"/>
        <v>-77000</v>
      </c>
      <c r="F55" s="12">
        <f t="shared" si="2"/>
        <v>364946</v>
      </c>
    </row>
    <row r="56" spans="1:6" ht="37.5" x14ac:dyDescent="0.3">
      <c r="A56" s="58" t="s">
        <v>64</v>
      </c>
      <c r="B56" s="38">
        <v>0</v>
      </c>
      <c r="C56" s="38">
        <v>0</v>
      </c>
      <c r="D56" s="38"/>
      <c r="E56" s="35">
        <f t="shared" si="1"/>
        <v>0</v>
      </c>
      <c r="F56" s="12">
        <f t="shared" si="2"/>
        <v>0</v>
      </c>
    </row>
    <row r="57" spans="1:6" ht="37.5" x14ac:dyDescent="0.3">
      <c r="A57" s="58" t="s">
        <v>65</v>
      </c>
      <c r="B57" s="38">
        <v>0</v>
      </c>
      <c r="C57" s="38">
        <v>1978001</v>
      </c>
      <c r="D57" s="41">
        <v>1978001</v>
      </c>
      <c r="E57" s="35">
        <f t="shared" si="1"/>
        <v>0</v>
      </c>
      <c r="F57" s="12">
        <f t="shared" si="2"/>
        <v>1978001</v>
      </c>
    </row>
    <row r="58" spans="1:6" ht="37.5" x14ac:dyDescent="0.3">
      <c r="A58" s="59" t="s">
        <v>66</v>
      </c>
      <c r="B58" s="44">
        <v>0</v>
      </c>
      <c r="C58" s="44">
        <v>67892</v>
      </c>
      <c r="D58" s="41">
        <v>313292</v>
      </c>
      <c r="E58" s="35">
        <f t="shared" si="1"/>
        <v>-245400</v>
      </c>
      <c r="F58" s="12">
        <f t="shared" si="2"/>
        <v>-177508</v>
      </c>
    </row>
    <row r="59" spans="1:6" ht="18.75" x14ac:dyDescent="0.3">
      <c r="A59" s="58" t="s">
        <v>67</v>
      </c>
      <c r="B59" s="38">
        <v>0</v>
      </c>
      <c r="C59" s="38">
        <v>0</v>
      </c>
      <c r="D59" s="38"/>
      <c r="E59" s="35">
        <f t="shared" si="1"/>
        <v>0</v>
      </c>
      <c r="F59" s="12">
        <f t="shared" si="2"/>
        <v>0</v>
      </c>
    </row>
    <row r="60" spans="1:6" ht="37.5" x14ac:dyDescent="0.3">
      <c r="A60" s="58" t="s">
        <v>68</v>
      </c>
      <c r="B60" s="38">
        <v>0</v>
      </c>
      <c r="C60" s="38">
        <v>0</v>
      </c>
      <c r="D60" s="38"/>
      <c r="E60" s="35">
        <f t="shared" si="1"/>
        <v>0</v>
      </c>
      <c r="F60" s="12">
        <f t="shared" si="2"/>
        <v>0</v>
      </c>
    </row>
    <row r="61" spans="1:6" ht="18.75" x14ac:dyDescent="0.3">
      <c r="A61" s="58" t="s">
        <v>69</v>
      </c>
      <c r="B61" s="38">
        <v>0</v>
      </c>
      <c r="C61" s="38">
        <v>0</v>
      </c>
      <c r="D61" s="38"/>
      <c r="E61" s="35">
        <f t="shared" si="1"/>
        <v>0</v>
      </c>
      <c r="F61" s="12">
        <f t="shared" si="2"/>
        <v>0</v>
      </c>
    </row>
    <row r="62" spans="1:6" ht="37.5" x14ac:dyDescent="0.3">
      <c r="A62" s="58" t="s">
        <v>70</v>
      </c>
      <c r="B62" s="38">
        <v>0</v>
      </c>
      <c r="C62" s="38">
        <v>26000</v>
      </c>
      <c r="D62" s="41">
        <v>26000</v>
      </c>
      <c r="E62" s="35">
        <f t="shared" si="1"/>
        <v>0</v>
      </c>
      <c r="F62" s="12">
        <f t="shared" si="2"/>
        <v>26000</v>
      </c>
    </row>
    <row r="63" spans="1:6" ht="18.75" x14ac:dyDescent="0.3">
      <c r="A63" s="58"/>
      <c r="B63" s="38"/>
      <c r="C63" s="38"/>
      <c r="D63" s="38"/>
      <c r="E63" s="35">
        <f t="shared" si="1"/>
        <v>0</v>
      </c>
      <c r="F63" s="12">
        <f t="shared" si="2"/>
        <v>0</v>
      </c>
    </row>
    <row r="64" spans="1:6" ht="18.75" x14ac:dyDescent="0.3">
      <c r="A64" s="57" t="s">
        <v>71</v>
      </c>
      <c r="B64" s="35">
        <f>SUM(B65:B68)</f>
        <v>0</v>
      </c>
      <c r="C64" s="35">
        <f>SUM(C65:C68)</f>
        <v>0</v>
      </c>
      <c r="D64" s="35"/>
      <c r="E64" s="35">
        <f t="shared" si="1"/>
        <v>0</v>
      </c>
      <c r="F64" s="12">
        <f t="shared" si="2"/>
        <v>0</v>
      </c>
    </row>
    <row r="65" spans="1:6" ht="18.75" x14ac:dyDescent="0.3">
      <c r="A65" s="58" t="s">
        <v>72</v>
      </c>
      <c r="B65" s="38">
        <v>0</v>
      </c>
      <c r="C65" s="38">
        <v>0</v>
      </c>
      <c r="D65" s="38"/>
      <c r="E65" s="35">
        <f t="shared" si="1"/>
        <v>0</v>
      </c>
      <c r="F65" s="12">
        <f t="shared" si="2"/>
        <v>0</v>
      </c>
    </row>
    <row r="66" spans="1:6" ht="18.75" x14ac:dyDescent="0.3">
      <c r="A66" s="58" t="s">
        <v>73</v>
      </c>
      <c r="B66" s="38">
        <v>0</v>
      </c>
      <c r="C66" s="38">
        <v>0</v>
      </c>
      <c r="D66" s="38"/>
      <c r="E66" s="35">
        <f t="shared" si="1"/>
        <v>0</v>
      </c>
      <c r="F66" s="12">
        <f t="shared" si="2"/>
        <v>0</v>
      </c>
    </row>
    <row r="67" spans="1:6" ht="37.5" x14ac:dyDescent="0.3">
      <c r="A67" s="58" t="s">
        <v>74</v>
      </c>
      <c r="B67" s="38">
        <v>0</v>
      </c>
      <c r="C67" s="38">
        <v>0</v>
      </c>
      <c r="D67" s="38"/>
      <c r="E67" s="35">
        <f t="shared" si="1"/>
        <v>0</v>
      </c>
      <c r="F67" s="12">
        <f t="shared" si="2"/>
        <v>0</v>
      </c>
    </row>
    <row r="68" spans="1:6" ht="37.5" x14ac:dyDescent="0.3">
      <c r="A68" s="58" t="s">
        <v>75</v>
      </c>
      <c r="B68" s="38">
        <v>0</v>
      </c>
      <c r="C68" s="38">
        <v>0</v>
      </c>
      <c r="D68" s="38"/>
      <c r="E68" s="35">
        <f t="shared" si="1"/>
        <v>0</v>
      </c>
      <c r="F68" s="12">
        <f t="shared" si="2"/>
        <v>0</v>
      </c>
    </row>
    <row r="69" spans="1:6" ht="18.75" x14ac:dyDescent="0.3">
      <c r="A69" s="58"/>
      <c r="B69" s="38"/>
      <c r="C69" s="38"/>
      <c r="D69" s="38"/>
      <c r="E69" s="35">
        <f t="shared" si="1"/>
        <v>0</v>
      </c>
      <c r="F69" s="12">
        <f t="shared" si="2"/>
        <v>0</v>
      </c>
    </row>
    <row r="70" spans="1:6" ht="37.5" x14ac:dyDescent="0.3">
      <c r="A70" s="57" t="s">
        <v>76</v>
      </c>
      <c r="B70" s="35">
        <f>SUM(B71:B72)</f>
        <v>0</v>
      </c>
      <c r="C70" s="35">
        <f>SUM(C71:C72)</f>
        <v>0</v>
      </c>
      <c r="D70" s="35"/>
      <c r="E70" s="35">
        <f t="shared" si="1"/>
        <v>0</v>
      </c>
      <c r="F70" s="12">
        <f t="shared" si="2"/>
        <v>0</v>
      </c>
    </row>
    <row r="71" spans="1:6" ht="18.75" x14ac:dyDescent="0.3">
      <c r="A71" s="58" t="s">
        <v>77</v>
      </c>
      <c r="B71" s="38">
        <v>0</v>
      </c>
      <c r="C71" s="38">
        <v>0</v>
      </c>
      <c r="D71" s="38"/>
      <c r="E71" s="35">
        <f t="shared" ref="E71:E95" si="3">C71-D71</f>
        <v>0</v>
      </c>
      <c r="F71" s="12">
        <f t="shared" ref="F71:F95" si="4">C71+E71</f>
        <v>0</v>
      </c>
    </row>
    <row r="72" spans="1:6" ht="37.5" x14ac:dyDescent="0.3">
      <c r="A72" s="58" t="s">
        <v>78</v>
      </c>
      <c r="B72" s="38">
        <v>0</v>
      </c>
      <c r="C72" s="38">
        <v>0</v>
      </c>
      <c r="D72" s="38"/>
      <c r="E72" s="35">
        <f t="shared" si="3"/>
        <v>0</v>
      </c>
      <c r="F72" s="12">
        <f t="shared" si="4"/>
        <v>0</v>
      </c>
    </row>
    <row r="73" spans="1:6" ht="18.75" x14ac:dyDescent="0.3">
      <c r="A73" s="58"/>
      <c r="B73" s="38"/>
      <c r="C73" s="38"/>
      <c r="D73" s="38"/>
      <c r="E73" s="35">
        <f t="shared" si="3"/>
        <v>0</v>
      </c>
      <c r="F73" s="12">
        <f t="shared" si="4"/>
        <v>0</v>
      </c>
    </row>
    <row r="74" spans="1:6" ht="18.75" x14ac:dyDescent="0.3">
      <c r="A74" s="57" t="s">
        <v>79</v>
      </c>
      <c r="B74" s="35">
        <f>SUM(B75:B77)</f>
        <v>0</v>
      </c>
      <c r="C74" s="35">
        <f>SUM(C75:C77)</f>
        <v>0</v>
      </c>
      <c r="D74" s="35"/>
      <c r="E74" s="35">
        <f t="shared" si="3"/>
        <v>0</v>
      </c>
      <c r="F74" s="12">
        <f t="shared" si="4"/>
        <v>0</v>
      </c>
    </row>
    <row r="75" spans="1:6" ht="37.5" x14ac:dyDescent="0.3">
      <c r="A75" s="58" t="s">
        <v>80</v>
      </c>
      <c r="B75" s="38">
        <v>0</v>
      </c>
      <c r="C75" s="38">
        <v>0</v>
      </c>
      <c r="D75" s="38"/>
      <c r="E75" s="35">
        <f t="shared" si="3"/>
        <v>0</v>
      </c>
      <c r="F75" s="12">
        <f t="shared" si="4"/>
        <v>0</v>
      </c>
    </row>
    <row r="76" spans="1:6" ht="37.5" x14ac:dyDescent="0.3">
      <c r="A76" s="58" t="s">
        <v>81</v>
      </c>
      <c r="B76" s="38">
        <v>0</v>
      </c>
      <c r="C76" s="38">
        <v>0</v>
      </c>
      <c r="D76" s="38"/>
      <c r="E76" s="35">
        <f t="shared" si="3"/>
        <v>0</v>
      </c>
      <c r="F76" s="12">
        <f t="shared" si="4"/>
        <v>0</v>
      </c>
    </row>
    <row r="77" spans="1:6" ht="37.5" x14ac:dyDescent="0.3">
      <c r="A77" s="58" t="s">
        <v>82</v>
      </c>
      <c r="B77" s="38">
        <v>0</v>
      </c>
      <c r="C77" s="38">
        <v>0</v>
      </c>
      <c r="D77" s="38"/>
      <c r="E77" s="35">
        <f t="shared" si="3"/>
        <v>0</v>
      </c>
      <c r="F77" s="12">
        <f t="shared" si="4"/>
        <v>0</v>
      </c>
    </row>
    <row r="78" spans="1:6" ht="18.75" x14ac:dyDescent="0.3">
      <c r="A78" s="58"/>
      <c r="B78" s="38"/>
      <c r="C78" s="38"/>
      <c r="D78" s="38"/>
      <c r="E78" s="35">
        <f t="shared" si="3"/>
        <v>0</v>
      </c>
      <c r="F78" s="12">
        <f t="shared" si="4"/>
        <v>0</v>
      </c>
    </row>
    <row r="79" spans="1:6" ht="18.75" x14ac:dyDescent="0.3">
      <c r="A79" s="60" t="s">
        <v>83</v>
      </c>
      <c r="B79" s="35">
        <f t="shared" ref="B79:C79" si="5">+B6+B13+B24+B35+B44+B53+B64+B70+B74</f>
        <v>524402708</v>
      </c>
      <c r="C79" s="35">
        <f t="shared" si="5"/>
        <v>588714772</v>
      </c>
      <c r="D79" s="35"/>
      <c r="E79" s="35">
        <f t="shared" si="3"/>
        <v>588714772</v>
      </c>
      <c r="F79" s="12">
        <f t="shared" si="4"/>
        <v>1177429544</v>
      </c>
    </row>
    <row r="80" spans="1:6" ht="18.75" x14ac:dyDescent="0.3">
      <c r="A80" s="61"/>
      <c r="B80" s="38"/>
      <c r="C80" s="38"/>
      <c r="D80" s="38"/>
      <c r="E80" s="35">
        <f t="shared" si="3"/>
        <v>0</v>
      </c>
      <c r="F80" s="12">
        <f t="shared" si="4"/>
        <v>0</v>
      </c>
    </row>
    <row r="81" spans="1:6" ht="18.75" x14ac:dyDescent="0.3">
      <c r="A81" s="62" t="s">
        <v>84</v>
      </c>
      <c r="B81" s="49"/>
      <c r="C81" s="49"/>
      <c r="D81" s="49"/>
      <c r="E81" s="35">
        <f t="shared" si="3"/>
        <v>0</v>
      </c>
      <c r="F81" s="12">
        <f t="shared" si="4"/>
        <v>0</v>
      </c>
    </row>
    <row r="82" spans="1:6" ht="37.5" x14ac:dyDescent="0.3">
      <c r="A82" s="60" t="s">
        <v>85</v>
      </c>
      <c r="B82" s="35">
        <f>SUM(B83:B84)</f>
        <v>0</v>
      </c>
      <c r="C82" s="35">
        <f>SUM(C83:C84)</f>
        <v>0</v>
      </c>
      <c r="D82" s="35"/>
      <c r="E82" s="35">
        <f t="shared" si="3"/>
        <v>0</v>
      </c>
      <c r="F82" s="12">
        <f t="shared" si="4"/>
        <v>0</v>
      </c>
    </row>
    <row r="83" spans="1:6" ht="37.5" x14ac:dyDescent="0.3">
      <c r="A83" s="61" t="s">
        <v>86</v>
      </c>
      <c r="B83" s="38">
        <v>0</v>
      </c>
      <c r="C83" s="38">
        <v>0</v>
      </c>
      <c r="D83" s="38"/>
      <c r="E83" s="35">
        <f t="shared" si="3"/>
        <v>0</v>
      </c>
      <c r="F83" s="12">
        <f t="shared" si="4"/>
        <v>0</v>
      </c>
    </row>
    <row r="84" spans="1:6" ht="37.5" x14ac:dyDescent="0.3">
      <c r="A84" s="61" t="s">
        <v>87</v>
      </c>
      <c r="B84" s="38">
        <v>0</v>
      </c>
      <c r="C84" s="38">
        <v>0</v>
      </c>
      <c r="D84" s="38"/>
      <c r="E84" s="35">
        <f t="shared" si="3"/>
        <v>0</v>
      </c>
      <c r="F84" s="12">
        <f t="shared" si="4"/>
        <v>0</v>
      </c>
    </row>
    <row r="85" spans="1:6" ht="18.75" x14ac:dyDescent="0.3">
      <c r="A85" s="61"/>
      <c r="B85" s="38"/>
      <c r="C85" s="38"/>
      <c r="D85" s="38"/>
      <c r="E85" s="35">
        <f t="shared" si="3"/>
        <v>0</v>
      </c>
      <c r="F85" s="12">
        <f t="shared" si="4"/>
        <v>0</v>
      </c>
    </row>
    <row r="86" spans="1:6" ht="18.75" x14ac:dyDescent="0.3">
      <c r="A86" s="60" t="s">
        <v>88</v>
      </c>
      <c r="B86" s="35">
        <f>SUM(B87:B88)</f>
        <v>0</v>
      </c>
      <c r="C86" s="35">
        <f>SUM(C87:C88)</f>
        <v>0</v>
      </c>
      <c r="D86" s="35"/>
      <c r="E86" s="35">
        <f t="shared" si="3"/>
        <v>0</v>
      </c>
      <c r="F86" s="12">
        <f t="shared" si="4"/>
        <v>0</v>
      </c>
    </row>
    <row r="87" spans="1:6" ht="37.5" x14ac:dyDescent="0.3">
      <c r="A87" s="61" t="s">
        <v>89</v>
      </c>
      <c r="B87" s="38">
        <v>0</v>
      </c>
      <c r="C87" s="38">
        <v>0</v>
      </c>
      <c r="D87" s="38"/>
      <c r="E87" s="35">
        <f t="shared" si="3"/>
        <v>0</v>
      </c>
      <c r="F87" s="12">
        <f t="shared" si="4"/>
        <v>0</v>
      </c>
    </row>
    <row r="88" spans="1:6" ht="37.5" x14ac:dyDescent="0.3">
      <c r="A88" s="61" t="s">
        <v>90</v>
      </c>
      <c r="B88" s="38">
        <v>0</v>
      </c>
      <c r="C88" s="38">
        <v>0</v>
      </c>
      <c r="D88" s="38"/>
      <c r="E88" s="35">
        <f t="shared" si="3"/>
        <v>0</v>
      </c>
      <c r="F88" s="12">
        <f t="shared" si="4"/>
        <v>0</v>
      </c>
    </row>
    <row r="89" spans="1:6" ht="18.75" x14ac:dyDescent="0.3">
      <c r="A89" s="61"/>
      <c r="B89" s="38"/>
      <c r="C89" s="38"/>
      <c r="D89" s="38"/>
      <c r="E89" s="35">
        <f t="shared" si="3"/>
        <v>0</v>
      </c>
      <c r="F89" s="12">
        <f t="shared" si="4"/>
        <v>0</v>
      </c>
    </row>
    <row r="90" spans="1:6" ht="37.5" x14ac:dyDescent="0.3">
      <c r="A90" s="60" t="s">
        <v>91</v>
      </c>
      <c r="B90" s="35">
        <f>SUM(B91)</f>
        <v>0</v>
      </c>
      <c r="C90" s="35">
        <f>SUM(C91)</f>
        <v>0</v>
      </c>
      <c r="D90" s="35"/>
      <c r="E90" s="35">
        <f t="shared" si="3"/>
        <v>0</v>
      </c>
      <c r="F90" s="12">
        <f t="shared" si="4"/>
        <v>0</v>
      </c>
    </row>
    <row r="91" spans="1:6" ht="37.5" x14ac:dyDescent="0.3">
      <c r="A91" s="61" t="s">
        <v>92</v>
      </c>
      <c r="B91" s="38">
        <v>0</v>
      </c>
      <c r="C91" s="38">
        <v>0</v>
      </c>
      <c r="D91" s="38"/>
      <c r="E91" s="35">
        <f t="shared" si="3"/>
        <v>0</v>
      </c>
      <c r="F91" s="12">
        <f t="shared" si="4"/>
        <v>0</v>
      </c>
    </row>
    <row r="92" spans="1:6" ht="18.75" x14ac:dyDescent="0.3">
      <c r="A92" s="61"/>
      <c r="B92" s="38"/>
      <c r="C92" s="38"/>
      <c r="D92" s="38"/>
      <c r="E92" s="35">
        <f t="shared" si="3"/>
        <v>0</v>
      </c>
      <c r="F92" s="12">
        <f t="shared" si="4"/>
        <v>0</v>
      </c>
    </row>
    <row r="93" spans="1:6" ht="18.75" x14ac:dyDescent="0.3">
      <c r="A93" s="60" t="s">
        <v>93</v>
      </c>
      <c r="B93" s="35">
        <f>+B82+B86+B90</f>
        <v>0</v>
      </c>
      <c r="C93" s="35">
        <f>+C82+C86+C90</f>
        <v>0</v>
      </c>
      <c r="D93" s="35"/>
      <c r="E93" s="35">
        <f t="shared" si="3"/>
        <v>0</v>
      </c>
      <c r="F93" s="12">
        <f t="shared" si="4"/>
        <v>0</v>
      </c>
    </row>
    <row r="94" spans="1:6" ht="18.75" x14ac:dyDescent="0.3">
      <c r="A94" s="61"/>
      <c r="B94" s="38"/>
      <c r="C94" s="38"/>
      <c r="D94" s="38"/>
      <c r="E94" s="35">
        <f t="shared" si="3"/>
        <v>0</v>
      </c>
      <c r="F94" s="12">
        <f t="shared" si="4"/>
        <v>0</v>
      </c>
    </row>
    <row r="95" spans="1:6" ht="37.5" x14ac:dyDescent="0.3">
      <c r="A95" s="63" t="s">
        <v>94</v>
      </c>
      <c r="B95" s="51">
        <f>+B79+B93</f>
        <v>524402708</v>
      </c>
      <c r="C95" s="51">
        <f>+C79+C93</f>
        <v>588714772</v>
      </c>
      <c r="D95" s="51"/>
      <c r="E95" s="51">
        <f t="shared" si="3"/>
        <v>588714772</v>
      </c>
      <c r="F95" s="12">
        <f t="shared" si="4"/>
        <v>1177429544</v>
      </c>
    </row>
  </sheetData>
  <mergeCells count="5"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Sheet2</vt:lpstr>
      <vt:lpstr>Hoja1</vt:lpstr>
      <vt:lpstr>Hoja1!Área_de_impresión</vt:lpstr>
      <vt:lpstr>Sheet2!Área_de_impresión</vt:lpstr>
      <vt:lpstr>Hoja1!Títulos_a_imprimir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Esdras Pujols Mejia</cp:lastModifiedBy>
  <cp:lastPrinted>2022-12-05T12:32:18Z</cp:lastPrinted>
  <dcterms:created xsi:type="dcterms:W3CDTF">2021-11-08T14:46:14Z</dcterms:created>
  <dcterms:modified xsi:type="dcterms:W3CDTF">2022-12-05T12:55:26Z</dcterms:modified>
</cp:coreProperties>
</file>