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perez\Desktop\"/>
    </mc:Choice>
  </mc:AlternateContent>
  <bookViews>
    <workbookView xWindow="0" yWindow="0" windowWidth="28800" windowHeight="12000"/>
  </bookViews>
  <sheets>
    <sheet name="Sheet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6" i="1" l="1"/>
  <c r="P96" i="1"/>
  <c r="O96" i="1"/>
  <c r="N96" i="1"/>
  <c r="M96" i="1"/>
  <c r="L96" i="1"/>
  <c r="J96" i="1"/>
  <c r="I96" i="1"/>
  <c r="H96" i="1"/>
  <c r="G96" i="1"/>
  <c r="F96" i="1"/>
  <c r="E96" i="1"/>
  <c r="D96" i="1"/>
  <c r="C96" i="1"/>
  <c r="Q92" i="1"/>
  <c r="P92" i="1"/>
  <c r="O92" i="1"/>
  <c r="N92" i="1"/>
  <c r="M92" i="1"/>
  <c r="J92" i="1"/>
  <c r="I92" i="1"/>
  <c r="H92" i="1"/>
  <c r="G92" i="1"/>
  <c r="F92" i="1"/>
  <c r="E92" i="1"/>
  <c r="D92" i="1"/>
  <c r="C92" i="1"/>
  <c r="Q88" i="1"/>
  <c r="P88" i="1"/>
  <c r="O88" i="1"/>
  <c r="N88" i="1"/>
  <c r="M88" i="1"/>
  <c r="L88" i="1"/>
  <c r="J88" i="1"/>
  <c r="I88" i="1"/>
  <c r="H88" i="1"/>
  <c r="G88" i="1"/>
  <c r="F88" i="1"/>
  <c r="E88" i="1"/>
  <c r="D88" i="1"/>
  <c r="C88" i="1"/>
  <c r="Q80" i="1"/>
  <c r="P80" i="1"/>
  <c r="O80" i="1"/>
  <c r="N80" i="1"/>
  <c r="M80" i="1"/>
  <c r="L80" i="1"/>
  <c r="J80" i="1"/>
  <c r="I80" i="1"/>
  <c r="H80" i="1"/>
  <c r="G80" i="1"/>
  <c r="F80" i="1"/>
  <c r="E80" i="1"/>
  <c r="D80" i="1"/>
  <c r="C80" i="1"/>
  <c r="Q76" i="1"/>
  <c r="P76" i="1"/>
  <c r="O76" i="1"/>
  <c r="N76" i="1"/>
  <c r="M76" i="1"/>
  <c r="L76" i="1"/>
  <c r="J76" i="1"/>
  <c r="I76" i="1"/>
  <c r="H76" i="1"/>
  <c r="G76" i="1"/>
  <c r="F76" i="1"/>
  <c r="E76" i="1"/>
  <c r="D76" i="1"/>
  <c r="C76" i="1"/>
  <c r="Q70" i="1"/>
  <c r="P70" i="1"/>
  <c r="O70" i="1"/>
  <c r="N70" i="1"/>
  <c r="M70" i="1"/>
  <c r="L70" i="1"/>
  <c r="J70" i="1"/>
  <c r="I70" i="1"/>
  <c r="H70" i="1"/>
  <c r="G70" i="1"/>
  <c r="F70" i="1"/>
  <c r="E70" i="1"/>
  <c r="D70" i="1"/>
  <c r="C70" i="1"/>
  <c r="Q68" i="1"/>
  <c r="Q67" i="1"/>
  <c r="Q66" i="1"/>
  <c r="Q65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Q50" i="1"/>
  <c r="P50" i="1"/>
  <c r="O50" i="1"/>
  <c r="N50" i="1"/>
  <c r="M50" i="1"/>
  <c r="L50" i="1"/>
  <c r="J50" i="1"/>
  <c r="I50" i="1"/>
  <c r="H50" i="1"/>
  <c r="G50" i="1"/>
  <c r="F50" i="1"/>
  <c r="E50" i="1"/>
  <c r="D50" i="1"/>
  <c r="C50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85" i="1" l="1"/>
  <c r="D99" i="1"/>
  <c r="J99" i="1"/>
  <c r="C99" i="1"/>
  <c r="P99" i="1"/>
  <c r="G99" i="1"/>
  <c r="N99" i="1"/>
  <c r="Q99" i="1"/>
  <c r="H99" i="1"/>
  <c r="O99" i="1"/>
  <c r="L99" i="1"/>
  <c r="I99" i="1"/>
  <c r="K85" i="1"/>
  <c r="K101" i="1" s="1"/>
  <c r="M99" i="1"/>
  <c r="H85" i="1"/>
  <c r="H101" i="1" s="1"/>
  <c r="N85" i="1"/>
  <c r="F85" i="1"/>
  <c r="L85" i="1"/>
  <c r="J85" i="1"/>
  <c r="F99" i="1"/>
  <c r="E99" i="1"/>
  <c r="E85" i="1"/>
  <c r="I85" i="1"/>
  <c r="I101" i="1" s="1"/>
  <c r="G85" i="1"/>
  <c r="G101" i="1" s="1"/>
  <c r="M85" i="1"/>
  <c r="Q59" i="1"/>
  <c r="Q41" i="1"/>
  <c r="Q30" i="1"/>
  <c r="O85" i="1"/>
  <c r="Q12" i="1"/>
  <c r="C85" i="1"/>
  <c r="D85" i="1"/>
  <c r="D101" i="1" s="1"/>
  <c r="M101" i="1"/>
  <c r="Q19" i="1"/>
  <c r="P101" i="1" l="1"/>
  <c r="N101" i="1"/>
  <c r="C101" i="1"/>
  <c r="J101" i="1"/>
  <c r="O101" i="1"/>
  <c r="L101" i="1"/>
  <c r="E101" i="1"/>
  <c r="F101" i="1"/>
  <c r="Q85" i="1"/>
  <c r="Q101" i="1" s="1"/>
</calcChain>
</file>

<file path=xl/sharedStrings.xml><?xml version="1.0" encoding="utf-8"?>
<sst xmlns="http://schemas.openxmlformats.org/spreadsheetml/2006/main" count="114" uniqueCount="114">
  <si>
    <t>MINISTERIO DE HACIENDA</t>
  </si>
  <si>
    <t>DIRECCION GENERAL DE JUBILACIONES Y PENSIONES A CARGO DEL ESTADO</t>
  </si>
  <si>
    <t>DIRECCION ADMINISTRATIVA Y FINANCIERA</t>
  </si>
  <si>
    <t>Ejecución de Gastos y Aplicaciones Financieras</t>
  </si>
  <si>
    <t>Año 2021</t>
  </si>
  <si>
    <t>(Valores en RD$)</t>
  </si>
  <si>
    <t>Detalle</t>
  </si>
  <si>
    <t>PRESUPUESTO APROBADO</t>
  </si>
  <si>
    <t>PRESUPUESTO  MODIFICADO</t>
  </si>
  <si>
    <t>GASTO DEVENGADO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</si>
  <si>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</si>
  <si>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</si>
  <si>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</si>
  <si>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</si>
  <si>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</si>
  <si>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</si>
  <si>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</si>
  <si>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</si>
  <si>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</si>
  <si>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</si>
  <si>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</si>
  <si>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</si>
  <si>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</si>
  <si>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</si>
  <si>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</si>
  <si>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</si>
  <si>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</si>
  <si>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</si>
  <si>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</si>
  <si>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</si>
  <si>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</si>
  <si>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</si>
  <si>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</si>
  <si>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</si>
  <si>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</si>
  <si>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</si>
  <si>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</si>
  <si>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</si>
  <si>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</si>
  <si>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</si>
  <si>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</si>
  <si>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</si>
  <si>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</si>
  <si>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</si>
  <si>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</si>
  <si>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</si>
  <si>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</si>
  <si>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</si>
  <si>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</si>
  <si>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</si>
  <si>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</si>
  <si>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</si>
  <si>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</si>
  <si>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</si>
  <si>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</si>
  <si>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</si>
  <si>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</si>
  <si>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</si>
  <si>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</si>
  <si>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</si>
  <si>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</si>
  <si>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</si>
  <si>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</si>
  <si>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</si>
  <si>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</si>
  <si>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</si>
  <si>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</si>
  <si>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</si>
  <si>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</si>
  <si>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</si>
  <si>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</si>
  <si>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</si>
  <si>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</si>
  <si>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</si>
  <si>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</si>
  <si>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</si>
  <si>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</si>
  <si>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</si>
  <si>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</si>
  <si>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</si>
  <si>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</si>
  <si>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</si>
  <si>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</si>
  <si>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</si>
  <si>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</si>
  <si>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</si>
  <si>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</si>
  <si>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</si>
  <si>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</si>
  <si>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</si>
  <si>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</si>
  <si>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</si>
  <si>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</si>
  <si>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</si>
  <si>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</si>
  <si>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</si>
  <si>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</si>
  <si>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</si>
  <si>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 xml:space="preserve">          4.2.1 - DISMINUCION DE DEPOSITOS FONDOS DE TERCEROS</t>
  </si>
  <si>
    <t>TOTAL APLICACIONES FINANCIERAS</t>
  </si>
  <si>
    <t>TOTAL GASTOS Y APLICACIONES FINANCIERAS</t>
  </si>
  <si>
    <t>Notas: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</si>
  <si>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</si>
  <si>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</si>
  <si>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</si>
  <si>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Preparado</t>
  </si>
  <si>
    <t>Preparado por:</t>
  </si>
  <si>
    <t>_</t>
  </si>
  <si>
    <t xml:space="preserve">   </t>
  </si>
  <si>
    <t>Licda.Carmen Adelina Gómez</t>
  </si>
  <si>
    <t>Felix Joel Almonte Inoa</t>
  </si>
  <si>
    <t>Encargada Division Financiera</t>
  </si>
  <si>
    <t>Sub-Director</t>
  </si>
  <si>
    <t>Director Interino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</si>
</sst>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sz val="16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5" xfId="0" applyFill="1" applyBorder="1" applyAlignment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9" fillId="0" borderId="11" xfId="0" applyFont="1" applyFill="1" applyBorder="1"/>
    <xf numFmtId="0" fontId="10" fillId="0" borderId="11" xfId="0" applyFont="1" applyBorder="1"/>
    <xf numFmtId="0" fontId="8" fillId="0" borderId="12" xfId="0" applyFont="1" applyBorder="1"/>
    <xf numFmtId="4" fontId="6" fillId="0" borderId="12" xfId="0" applyNumberFormat="1" applyFont="1" applyFill="1" applyBorder="1"/>
    <xf numFmtId="4" fontId="8" fillId="0" borderId="12" xfId="0" applyNumberFormat="1" applyFont="1" applyBorder="1"/>
    <xf numFmtId="4" fontId="11" fillId="0" borderId="12" xfId="0" applyNumberFormat="1" applyFont="1" applyBorder="1"/>
    <xf numFmtId="0" fontId="10" fillId="0" borderId="12" xfId="0" applyFont="1" applyBorder="1"/>
    <xf numFmtId="4" fontId="9" fillId="0" borderId="12" xfId="0" applyNumberFormat="1" applyFont="1" applyFill="1" applyBorder="1"/>
    <xf numFmtId="4" fontId="10" fillId="0" borderId="12" xfId="0" applyNumberFormat="1" applyFont="1" applyBorder="1"/>
    <xf numFmtId="4" fontId="12" fillId="0" borderId="12" xfId="0" applyNumberFormat="1" applyFont="1" applyBorder="1"/>
    <xf numFmtId="4" fontId="10" fillId="0" borderId="0" xfId="0" applyNumberFormat="1" applyFont="1"/>
    <xf numFmtId="0" fontId="10" fillId="0" borderId="13" xfId="0" applyFont="1" applyBorder="1"/>
    <xf numFmtId="4" fontId="9" fillId="0" borderId="13" xfId="0" applyNumberFormat="1" applyFont="1" applyFill="1" applyBorder="1"/>
    <xf numFmtId="4" fontId="10" fillId="0" borderId="13" xfId="0" applyNumberFormat="1" applyFont="1" applyBorder="1"/>
    <xf numFmtId="4" fontId="12" fillId="0" borderId="13" xfId="0" applyNumberFormat="1" applyFont="1" applyBorder="1"/>
    <xf numFmtId="0" fontId="6" fillId="0" borderId="12" xfId="0" applyFont="1" applyFill="1" applyBorder="1"/>
    <xf numFmtId="4" fontId="7" fillId="0" borderId="12" xfId="0" applyNumberFormat="1" applyFont="1" applyFill="1" applyBorder="1"/>
    <xf numFmtId="0" fontId="13" fillId="0" borderId="0" xfId="0" applyFont="1" applyFill="1"/>
    <xf numFmtId="0" fontId="9" fillId="0" borderId="12" xfId="0" applyFont="1" applyFill="1" applyBorder="1"/>
    <xf numFmtId="4" fontId="14" fillId="0" borderId="12" xfId="0" applyNumberFormat="1" applyFont="1" applyFill="1" applyBorder="1"/>
    <xf numFmtId="0" fontId="6" fillId="0" borderId="11" xfId="0" applyFont="1" applyFill="1" applyBorder="1"/>
    <xf numFmtId="0" fontId="14" fillId="0" borderId="11" xfId="0" applyFont="1" applyFill="1" applyBorder="1"/>
    <xf numFmtId="0" fontId="6" fillId="2" borderId="13" xfId="0" applyFont="1" applyFill="1" applyBorder="1"/>
    <xf numFmtId="4" fontId="6" fillId="2" borderId="13" xfId="0" applyNumberFormat="1" applyFont="1" applyFill="1" applyBorder="1"/>
    <xf numFmtId="4" fontId="7" fillId="2" borderId="13" xfId="0" applyNumberFormat="1" applyFont="1" applyFill="1" applyBorder="1"/>
    <xf numFmtId="0" fontId="15" fillId="0" borderId="0" xfId="0" applyFont="1"/>
    <xf numFmtId="4" fontId="16" fillId="0" borderId="0" xfId="0" applyNumberFormat="1" applyFont="1"/>
    <xf numFmtId="4" fontId="0" fillId="0" borderId="0" xfId="0" applyNumberFormat="1"/>
    <xf numFmtId="0" fontId="16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17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16" fillId="0" borderId="0" xfId="0" applyNumberFormat="1" applyFont="1" applyBorder="1"/>
    <xf numFmtId="0" fontId="0" fillId="0" borderId="0" xfId="0" applyBorder="1"/>
    <xf numFmtId="43" fontId="17" fillId="0" borderId="0" xfId="1" applyFont="1"/>
    <xf numFmtId="43" fontId="2" fillId="0" borderId="0" xfId="0" applyNumberFormat="1" applyFont="1" applyBorder="1"/>
    <xf numFmtId="4" fontId="2" fillId="0" borderId="0" xfId="0" applyNumberFormat="1" applyFont="1" applyBorder="1" applyAlignment="1"/>
    <xf numFmtId="0" fontId="17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16" fillId="0" borderId="0" xfId="0" applyFont="1"/>
    <xf numFmtId="4" fontId="2" fillId="0" borderId="0" xfId="0" applyNumberFormat="1" applyFont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26228</xdr:colOff>
      <xdr:row>1</xdr:row>
      <xdr:rowOff>82826</xdr:rowOff>
    </xdr:from>
    <xdr:to>
      <xdr:col>1</xdr:col>
      <xdr:colOff>2432308</xdr:colOff>
      <xdr:row>5</xdr:row>
      <xdr:rowOff>202566</xdr:rowOff>
    </xdr:to>
    <xdr:pic>
      <xdr:nvPicPr>
        <xdr:cNvPr id="2" name="Imagen 1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3FB11A3D-1210-4783-8E62-EE90C165F07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119" y="1256196"/>
          <a:ext cx="2406080" cy="1141262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14</xdr:col>
      <xdr:colOff>345109</xdr:colOff>
      <xdr:row>1</xdr:row>
      <xdr:rowOff>96630</xdr:rowOff>
    </xdr:from>
    <xdr:to>
      <xdr:col>16</xdr:col>
      <xdr:colOff>1343756</xdr:colOff>
      <xdr:row>7</xdr:row>
      <xdr:rowOff>17549</xdr:rowOff>
    </xdr:to>
    <xdr:pic>
      <xdr:nvPicPr>
        <xdr:cNvPr id="3" name="8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230" t="45907" r="58933" b="23488"/>
        <a:stretch/>
      </xdr:blipFill>
      <xdr:spPr>
        <a:xfrm>
          <a:off x="23205109" y="1270000"/>
          <a:ext cx="2102995" cy="1536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5"/>
  <sheetViews>
    <sheetView tabSelected="1" topLeftCell="A35" zoomScale="69" zoomScaleNormal="69" workbookViewId="0">
      <selection sqref="A1:XFD1"/>
    </sheetView>
  </sheetViews>
  <sheetFormatPr defaultColWidth="11.42578125" defaultRowHeight="15" x14ac:dyDescent="0.25"/>
  <cols>
    <col min="1" max="1" width="4.28515625" customWidth="1"/>
    <col min="2" max="2" width="87.42578125" customWidth="1"/>
    <col min="3" max="3" width="23.7109375" customWidth="1"/>
    <col min="4" max="4" width="25.5703125" customWidth="1"/>
    <col min="5" max="5" width="21.28515625" customWidth="1"/>
    <col min="6" max="6" width="21" customWidth="1"/>
    <col min="7" max="7" width="21.5703125" customWidth="1"/>
    <col min="8" max="8" width="20.5703125" customWidth="1"/>
    <col min="9" max="9" width="22.140625" customWidth="1"/>
    <col min="10" max="10" width="21.28515625" customWidth="1"/>
    <col min="11" max="11" width="22.85546875" customWidth="1"/>
    <col min="12" max="12" width="15.42578125" customWidth="1"/>
    <col min="13" max="13" width="16.85546875" customWidth="1"/>
    <col min="14" max="14" width="18.85546875" customWidth="1"/>
    <col min="15" max="15" width="16.5703125" customWidth="1"/>
    <col min="16" max="16" width="14.42578125" hidden="1" customWidth="1"/>
    <col min="17" max="17" width="23" customWidth="1"/>
  </cols>
  <sheetData>
    <row r="1" spans="1:17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8.75" customHeight="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21" x14ac:dyDescent="0.3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21" x14ac:dyDescent="0.35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21" x14ac:dyDescent="0.35">
      <c r="A5" s="71" t="s">
        <v>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26.25" x14ac:dyDescent="0.4">
      <c r="A6" s="72" t="s">
        <v>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21" x14ac:dyDescent="0.35">
      <c r="A7" s="71" t="s">
        <v>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ht="12" customHeight="1" thickBot="1" x14ac:dyDescent="0.3"/>
    <row r="9" spans="1:17" ht="15.75" customHeight="1" x14ac:dyDescent="0.25">
      <c r="B9" s="60" t="s">
        <v>6</v>
      </c>
      <c r="C9" s="62" t="s">
        <v>7</v>
      </c>
      <c r="D9" s="62" t="s">
        <v>8</v>
      </c>
      <c r="E9" s="64" t="s">
        <v>9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2"/>
    </row>
    <row r="10" spans="1:17" ht="30.75" customHeight="1" thickBot="1" x14ac:dyDescent="0.3">
      <c r="B10" s="61"/>
      <c r="C10" s="63"/>
      <c r="D10" s="63"/>
      <c r="E10" s="3" t="s">
        <v>10</v>
      </c>
      <c r="F10" s="4" t="s">
        <v>11</v>
      </c>
      <c r="G10" s="4" t="s">
        <v>12</v>
      </c>
      <c r="H10" s="4" t="s">
        <v>13</v>
      </c>
      <c r="I10" s="4" t="s">
        <v>14</v>
      </c>
      <c r="J10" s="4" t="s">
        <v>15</v>
      </c>
      <c r="K10" s="5" t="s">
        <v>16</v>
      </c>
      <c r="L10" s="4" t="s">
        <v>17</v>
      </c>
      <c r="M10" s="4" t="s">
        <v>18</v>
      </c>
      <c r="N10" s="4" t="s">
        <v>19</v>
      </c>
      <c r="O10" s="4" t="s">
        <v>20</v>
      </c>
      <c r="P10" s="4" t="s">
        <v>21</v>
      </c>
      <c r="Q10" s="6" t="s">
        <v>22</v>
      </c>
    </row>
    <row r="11" spans="1:17" ht="15.6" customHeight="1" x14ac:dyDescent="0.25">
      <c r="B11" s="7" t="s">
        <v>23</v>
      </c>
      <c r="C11" s="7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5.6" customHeight="1" x14ac:dyDescent="0.3">
      <c r="B12" s="10" t="s">
        <v>24</v>
      </c>
      <c r="C12" s="11">
        <f t="shared" ref="C12:J12" si="0">SUM(C13:C17)</f>
        <v>411060184</v>
      </c>
      <c r="D12" s="11">
        <f t="shared" si="0"/>
        <v>482515778.02000004</v>
      </c>
      <c r="E12" s="11">
        <f t="shared" si="0"/>
        <v>22514634.98</v>
      </c>
      <c r="F12" s="12">
        <f t="shared" si="0"/>
        <v>30518064.07</v>
      </c>
      <c r="G12" s="12">
        <f t="shared" si="0"/>
        <v>35316869.009999998</v>
      </c>
      <c r="H12" s="12">
        <f t="shared" si="0"/>
        <v>23779061.650000002</v>
      </c>
      <c r="I12" s="12">
        <f t="shared" si="0"/>
        <v>40801675.239999995</v>
      </c>
      <c r="J12" s="12">
        <f t="shared" si="0"/>
        <v>45631190.400000006</v>
      </c>
      <c r="K12" s="13">
        <f>K13+K14+K16+K17</f>
        <v>27178208.119999997</v>
      </c>
      <c r="L12" s="12">
        <f t="shared" ref="L12:P12" si="1">SUM(L13:L17)</f>
        <v>28841585.07</v>
      </c>
      <c r="M12" s="12">
        <f t="shared" si="1"/>
        <v>29834171.27</v>
      </c>
      <c r="N12" s="12">
        <f t="shared" si="1"/>
        <v>36685298.969999999</v>
      </c>
      <c r="O12" s="12">
        <f t="shared" si="1"/>
        <v>71092639.910000011</v>
      </c>
      <c r="P12" s="12">
        <f t="shared" si="1"/>
        <v>0</v>
      </c>
      <c r="Q12" s="13">
        <f>SUM(E12:P12)</f>
        <v>392193398.69</v>
      </c>
    </row>
    <row r="13" spans="1:17" ht="15.6" customHeight="1" x14ac:dyDescent="0.3">
      <c r="B13" s="14" t="s">
        <v>25</v>
      </c>
      <c r="C13" s="15">
        <v>265809545</v>
      </c>
      <c r="D13" s="15">
        <v>321805928.30000001</v>
      </c>
      <c r="E13" s="15">
        <v>18924984</v>
      </c>
      <c r="F13" s="16">
        <v>25041358.34</v>
      </c>
      <c r="G13" s="16">
        <v>23160603.27</v>
      </c>
      <c r="H13" s="16">
        <v>18956799.050000001</v>
      </c>
      <c r="I13" s="16">
        <v>24281664.899999999</v>
      </c>
      <c r="J13" s="16">
        <v>40340232.130000003</v>
      </c>
      <c r="K13" s="17">
        <v>21990511.789999999</v>
      </c>
      <c r="L13" s="16">
        <v>23300458.699999999</v>
      </c>
      <c r="M13" s="16">
        <v>24016084.23</v>
      </c>
      <c r="N13" s="16">
        <v>23535307.460000001</v>
      </c>
      <c r="O13" s="16">
        <v>43782522.420000002</v>
      </c>
      <c r="P13" s="16"/>
      <c r="Q13" s="17"/>
    </row>
    <row r="14" spans="1:17" ht="15.6" customHeight="1" x14ac:dyDescent="0.3">
      <c r="B14" s="14" t="s">
        <v>26</v>
      </c>
      <c r="C14" s="15">
        <v>101977272</v>
      </c>
      <c r="D14" s="15">
        <v>114652024.08</v>
      </c>
      <c r="E14" s="15">
        <v>751000</v>
      </c>
      <c r="F14" s="16">
        <v>2258000</v>
      </c>
      <c r="G14" s="16">
        <v>8879329.2100000009</v>
      </c>
      <c r="H14" s="16">
        <v>1949000</v>
      </c>
      <c r="I14" s="16">
        <v>13366192</v>
      </c>
      <c r="J14" s="16">
        <v>2003000</v>
      </c>
      <c r="K14" s="17">
        <v>2087000</v>
      </c>
      <c r="L14" s="16">
        <v>2308233.34</v>
      </c>
      <c r="M14" s="16">
        <v>2239000</v>
      </c>
      <c r="N14" s="16">
        <v>2179000</v>
      </c>
      <c r="O14" s="16">
        <v>24038834.449999999</v>
      </c>
      <c r="P14" s="16"/>
      <c r="Q14" s="17"/>
    </row>
    <row r="15" spans="1:17" ht="15" customHeight="1" x14ac:dyDescent="0.3">
      <c r="B15" s="14" t="s">
        <v>27</v>
      </c>
      <c r="C15" s="15">
        <v>0</v>
      </c>
      <c r="D15" s="15">
        <v>0</v>
      </c>
      <c r="E15" s="15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7"/>
    </row>
    <row r="16" spans="1:17" ht="20.25" customHeight="1" x14ac:dyDescent="0.3">
      <c r="B16" s="14" t="s">
        <v>28</v>
      </c>
      <c r="C16" s="15">
        <v>7500000</v>
      </c>
      <c r="D16" s="15">
        <v>7708098.7199999997</v>
      </c>
      <c r="E16" s="15">
        <v>0</v>
      </c>
      <c r="F16" s="16">
        <v>0</v>
      </c>
      <c r="G16" s="16">
        <v>0</v>
      </c>
      <c r="H16" s="16">
        <v>0</v>
      </c>
      <c r="I16" s="16"/>
      <c r="J16" s="16"/>
      <c r="K16" s="17">
        <v>0</v>
      </c>
      <c r="L16" s="16">
        <v>0</v>
      </c>
      <c r="M16" s="16">
        <v>0</v>
      </c>
      <c r="N16" s="16">
        <v>7708098.7199999997</v>
      </c>
      <c r="O16" s="16"/>
      <c r="P16" s="16"/>
      <c r="Q16" s="17"/>
    </row>
    <row r="17" spans="2:17" ht="15" customHeight="1" x14ac:dyDescent="0.3">
      <c r="B17" s="14" t="s">
        <v>29</v>
      </c>
      <c r="C17" s="15">
        <v>35773367</v>
      </c>
      <c r="D17" s="15">
        <v>38349726.920000002</v>
      </c>
      <c r="E17" s="15">
        <v>2838650.98</v>
      </c>
      <c r="F17" s="16">
        <v>3218705.73</v>
      </c>
      <c r="G17" s="16">
        <v>3276936.53</v>
      </c>
      <c r="H17" s="16">
        <v>2873262.6</v>
      </c>
      <c r="I17" s="16">
        <v>3153818.34</v>
      </c>
      <c r="J17" s="16">
        <v>3287958.27</v>
      </c>
      <c r="K17" s="17">
        <v>3100696.33</v>
      </c>
      <c r="L17" s="16">
        <v>3232893.03</v>
      </c>
      <c r="M17" s="16">
        <v>3579087.04</v>
      </c>
      <c r="N17" s="16">
        <v>3262892.79</v>
      </c>
      <c r="O17" s="16">
        <v>3271283.04</v>
      </c>
      <c r="P17" s="16"/>
      <c r="Q17" s="17"/>
    </row>
    <row r="18" spans="2:17" ht="7.5" customHeight="1" x14ac:dyDescent="0.3">
      <c r="B18" s="14"/>
      <c r="C18" s="15"/>
      <c r="D18" s="15"/>
      <c r="E18" s="15"/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7"/>
    </row>
    <row r="19" spans="2:17" ht="15.6" customHeight="1" x14ac:dyDescent="0.3">
      <c r="B19" s="10" t="s">
        <v>30</v>
      </c>
      <c r="C19" s="11">
        <f>SUM(C20:C28)</f>
        <v>21730374</v>
      </c>
      <c r="D19" s="11">
        <f>SUM(D20:D28)</f>
        <v>28637503.579999998</v>
      </c>
      <c r="E19" s="11">
        <f>SUM(E20:E28)</f>
        <v>749645.49</v>
      </c>
      <c r="F19" s="12">
        <f t="shared" ref="F19:J19" si="2">SUM(F20:F28)</f>
        <v>1981516.98</v>
      </c>
      <c r="G19" s="12">
        <f t="shared" si="2"/>
        <v>1748922.94</v>
      </c>
      <c r="H19" s="12">
        <f t="shared" si="2"/>
        <v>1744227.96</v>
      </c>
      <c r="I19" s="12">
        <f t="shared" si="2"/>
        <v>2054694.7199999997</v>
      </c>
      <c r="J19" s="12">
        <f t="shared" si="2"/>
        <v>2904919.7199999997</v>
      </c>
      <c r="K19" s="13">
        <f>K20+K21+K22+K23+K24+K25+K26+K27+K28</f>
        <v>757505.28</v>
      </c>
      <c r="L19" s="12">
        <f t="shared" ref="L19:O19" si="3">SUM(L20:L28)</f>
        <v>2120526.34</v>
      </c>
      <c r="M19" s="12">
        <f t="shared" si="3"/>
        <v>2413068.0499999998</v>
      </c>
      <c r="N19" s="12">
        <f t="shared" si="3"/>
        <v>2179452.4500000002</v>
      </c>
      <c r="O19" s="12">
        <f t="shared" si="3"/>
        <v>2574586.0700000003</v>
      </c>
      <c r="P19" s="12">
        <f>SUM(P20:P28)</f>
        <v>0</v>
      </c>
      <c r="Q19" s="13">
        <f>SUM(E19:P19)</f>
        <v>21229065.999999996</v>
      </c>
    </row>
    <row r="20" spans="2:17" ht="15.6" customHeight="1" x14ac:dyDescent="0.3">
      <c r="B20" s="14" t="s">
        <v>31</v>
      </c>
      <c r="C20" s="15">
        <v>1612757</v>
      </c>
      <c r="D20" s="15">
        <v>8028176.3899999997</v>
      </c>
      <c r="E20" s="15">
        <v>538878.18000000005</v>
      </c>
      <c r="F20" s="16">
        <v>492850.38</v>
      </c>
      <c r="G20" s="16">
        <v>547363.47</v>
      </c>
      <c r="H20" s="18">
        <v>490499.78</v>
      </c>
      <c r="I20" s="16">
        <v>645072.80000000005</v>
      </c>
      <c r="J20" s="16">
        <v>1144815.6299999999</v>
      </c>
      <c r="K20" s="17">
        <v>67794.259999999995</v>
      </c>
      <c r="L20" s="16">
        <v>1262805.8999999999</v>
      </c>
      <c r="M20" s="16">
        <v>730113.8</v>
      </c>
      <c r="N20" s="16">
        <v>685422.33</v>
      </c>
      <c r="O20" s="16">
        <v>710160.46</v>
      </c>
      <c r="P20" s="16"/>
      <c r="Q20" s="17"/>
    </row>
    <row r="21" spans="2:17" ht="20.25" customHeight="1" x14ac:dyDescent="0.3">
      <c r="B21" s="14" t="s">
        <v>32</v>
      </c>
      <c r="C21" s="15">
        <v>100000</v>
      </c>
      <c r="D21" s="15">
        <v>2078743.28</v>
      </c>
      <c r="E21" s="15">
        <v>0</v>
      </c>
      <c r="F21" s="16">
        <v>0</v>
      </c>
      <c r="G21" s="16">
        <v>138136.74</v>
      </c>
      <c r="H21" s="16">
        <v>4130</v>
      </c>
      <c r="I21" s="16">
        <v>582842.12</v>
      </c>
      <c r="J21" s="16">
        <v>82600</v>
      </c>
      <c r="K21" s="17">
        <v>69325</v>
      </c>
      <c r="L21" s="16">
        <v>208305.85</v>
      </c>
      <c r="M21" s="16">
        <v>165200</v>
      </c>
      <c r="N21" s="16">
        <v>276120</v>
      </c>
      <c r="O21" s="16">
        <v>223400.01</v>
      </c>
      <c r="P21" s="16"/>
      <c r="Q21" s="17"/>
    </row>
    <row r="22" spans="2:17" ht="15.6" customHeight="1" x14ac:dyDescent="0.3">
      <c r="B22" s="14" t="s">
        <v>33</v>
      </c>
      <c r="C22" s="15">
        <v>4459000</v>
      </c>
      <c r="D22" s="15">
        <v>2025929</v>
      </c>
      <c r="E22" s="15">
        <v>0</v>
      </c>
      <c r="F22" s="16">
        <v>304100</v>
      </c>
      <c r="G22" s="16">
        <v>66300</v>
      </c>
      <c r="H22" s="16">
        <v>254100</v>
      </c>
      <c r="I22" s="16">
        <v>95300</v>
      </c>
      <c r="J22" s="16">
        <v>113700</v>
      </c>
      <c r="K22" s="17">
        <v>140200</v>
      </c>
      <c r="L22" s="16">
        <v>144050</v>
      </c>
      <c r="M22" s="16">
        <v>133250</v>
      </c>
      <c r="N22" s="16">
        <v>232200</v>
      </c>
      <c r="O22" s="16">
        <v>198700</v>
      </c>
      <c r="P22" s="16"/>
      <c r="Q22" s="17"/>
    </row>
    <row r="23" spans="2:17" ht="15.6" customHeight="1" x14ac:dyDescent="0.3">
      <c r="B23" s="14" t="s">
        <v>34</v>
      </c>
      <c r="C23" s="15">
        <v>0</v>
      </c>
      <c r="D23" s="15">
        <v>75000</v>
      </c>
      <c r="E23" s="15">
        <v>0</v>
      </c>
      <c r="F23" s="16">
        <v>0</v>
      </c>
      <c r="G23" s="16">
        <v>0</v>
      </c>
      <c r="H23" s="16">
        <v>0</v>
      </c>
      <c r="I23" s="16"/>
      <c r="J23" s="16"/>
      <c r="K23" s="17">
        <v>0</v>
      </c>
      <c r="L23" s="16">
        <v>0</v>
      </c>
      <c r="M23" s="16">
        <v>20215</v>
      </c>
      <c r="N23" s="16">
        <v>0</v>
      </c>
      <c r="O23" s="16"/>
      <c r="P23" s="16"/>
      <c r="Q23" s="17"/>
    </row>
    <row r="24" spans="2:17" ht="15.6" customHeight="1" x14ac:dyDescent="0.3">
      <c r="B24" s="14" t="s">
        <v>35</v>
      </c>
      <c r="C24" s="15">
        <v>250000</v>
      </c>
      <c r="D24" s="15">
        <v>1701623.72</v>
      </c>
      <c r="E24" s="15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7">
        <v>0</v>
      </c>
      <c r="L24" s="16">
        <v>90466.66</v>
      </c>
      <c r="M24" s="16">
        <v>238520</v>
      </c>
      <c r="N24" s="16">
        <v>285953.32</v>
      </c>
      <c r="O24" s="16">
        <v>173908.88</v>
      </c>
      <c r="P24" s="16"/>
      <c r="Q24" s="17"/>
    </row>
    <row r="25" spans="2:17" ht="15.6" customHeight="1" x14ac:dyDescent="0.3">
      <c r="B25" s="14" t="s">
        <v>36</v>
      </c>
      <c r="C25" s="15">
        <v>6619282</v>
      </c>
      <c r="D25" s="15">
        <v>2849946.19</v>
      </c>
      <c r="E25" s="15">
        <v>210767.31</v>
      </c>
      <c r="F25" s="16">
        <v>218688.79</v>
      </c>
      <c r="G25" s="16">
        <v>31290.3</v>
      </c>
      <c r="H25" s="18">
        <v>382311.49</v>
      </c>
      <c r="I25" s="16">
        <v>209497.66</v>
      </c>
      <c r="J25" s="16">
        <v>212348.38</v>
      </c>
      <c r="K25" s="17">
        <v>241878.23</v>
      </c>
      <c r="L25" s="16">
        <v>228222.84</v>
      </c>
      <c r="M25" s="16">
        <v>196432.15</v>
      </c>
      <c r="N25" s="16">
        <v>292845.55</v>
      </c>
      <c r="O25" s="16">
        <v>197764.74</v>
      </c>
      <c r="P25" s="16"/>
      <c r="Q25" s="17"/>
    </row>
    <row r="26" spans="2:17" ht="15.6" customHeight="1" x14ac:dyDescent="0.3">
      <c r="B26" s="14" t="s">
        <v>37</v>
      </c>
      <c r="C26" s="15">
        <v>1000000</v>
      </c>
      <c r="D26" s="15">
        <v>2273900</v>
      </c>
      <c r="E26" s="15">
        <v>0</v>
      </c>
      <c r="F26" s="16">
        <v>41761.65</v>
      </c>
      <c r="G26" s="16">
        <v>348777.12</v>
      </c>
      <c r="H26" s="16">
        <v>20673.599999999999</v>
      </c>
      <c r="I26" s="16">
        <v>0</v>
      </c>
      <c r="J26" s="16"/>
      <c r="K26" s="17">
        <v>0</v>
      </c>
      <c r="L26" s="16">
        <v>0</v>
      </c>
      <c r="M26" s="16">
        <v>35999.99</v>
      </c>
      <c r="N26" s="16">
        <v>49838.65</v>
      </c>
      <c r="O26" s="16"/>
      <c r="P26" s="16"/>
      <c r="Q26" s="17"/>
    </row>
    <row r="27" spans="2:17" ht="15.6" customHeight="1" x14ac:dyDescent="0.3">
      <c r="B27" s="14" t="s">
        <v>38</v>
      </c>
      <c r="C27" s="15">
        <v>1710000</v>
      </c>
      <c r="D27" s="15">
        <v>1351600</v>
      </c>
      <c r="E27" s="15">
        <v>0</v>
      </c>
      <c r="F27" s="16"/>
      <c r="G27" s="16">
        <v>232500</v>
      </c>
      <c r="H27" s="16">
        <v>33800</v>
      </c>
      <c r="I27" s="16">
        <v>61159.88</v>
      </c>
      <c r="J27" s="16">
        <v>245725.96</v>
      </c>
      <c r="K27" s="17">
        <v>21900</v>
      </c>
      <c r="L27" s="16">
        <v>116327.56</v>
      </c>
      <c r="M27" s="16">
        <v>108487.59</v>
      </c>
      <c r="N27" s="16">
        <v>146088</v>
      </c>
      <c r="O27" s="16">
        <v>31400</v>
      </c>
      <c r="P27" s="16"/>
      <c r="Q27" s="17"/>
    </row>
    <row r="28" spans="2:17" ht="15.6" customHeight="1" x14ac:dyDescent="0.3">
      <c r="B28" s="14" t="s">
        <v>39</v>
      </c>
      <c r="C28" s="15">
        <v>5979335</v>
      </c>
      <c r="D28" s="15">
        <v>8252585</v>
      </c>
      <c r="E28" s="15">
        <v>0</v>
      </c>
      <c r="F28" s="16">
        <v>924116.16</v>
      </c>
      <c r="G28" s="16">
        <v>384555.31</v>
      </c>
      <c r="H28" s="16">
        <v>558713.09</v>
      </c>
      <c r="I28" s="16">
        <v>460822.26</v>
      </c>
      <c r="J28" s="16">
        <v>1105729.75</v>
      </c>
      <c r="K28" s="17">
        <v>216407.79</v>
      </c>
      <c r="L28" s="16">
        <v>70347.53</v>
      </c>
      <c r="M28" s="16">
        <v>784849.52</v>
      </c>
      <c r="N28" s="16">
        <v>210984.6</v>
      </c>
      <c r="O28" s="16">
        <v>1039251.98</v>
      </c>
      <c r="P28" s="16"/>
      <c r="Q28" s="17"/>
    </row>
    <row r="29" spans="2:17" ht="8.1" customHeight="1" x14ac:dyDescent="0.3">
      <c r="B29" s="14"/>
      <c r="C29" s="15"/>
      <c r="D29" s="15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7"/>
    </row>
    <row r="30" spans="2:17" ht="15.6" customHeight="1" x14ac:dyDescent="0.3">
      <c r="B30" s="10" t="s">
        <v>40</v>
      </c>
      <c r="C30" s="11">
        <f>SUM(C31:C39)</f>
        <v>19959495</v>
      </c>
      <c r="D30" s="11">
        <f>SUM(D31:D39)</f>
        <v>20985851.400000002</v>
      </c>
      <c r="E30" s="11">
        <f>SUM(E31:E39)</f>
        <v>344680</v>
      </c>
      <c r="F30" s="12">
        <f>F31+F32+F33+F34+F35+F36+F37+F38+F39</f>
        <v>1073122.56</v>
      </c>
      <c r="G30" s="12">
        <f t="shared" ref="G30" si="4">SUM(G31:G39)</f>
        <v>1511698.1</v>
      </c>
      <c r="H30" s="12">
        <f>SUM(H31:H39)</f>
        <v>2621919.6</v>
      </c>
      <c r="I30" s="12">
        <f t="shared" ref="I30:J30" si="5">SUM(I31:I39)</f>
        <v>713155.94</v>
      </c>
      <c r="J30" s="12">
        <f t="shared" si="5"/>
        <v>900734.12</v>
      </c>
      <c r="K30" s="13">
        <f>K31+K32+K33+K34+K35+K36+K37+K38+K39</f>
        <v>831887.61</v>
      </c>
      <c r="L30" s="12">
        <f t="shared" ref="L30:O30" si="6">SUM(L31:L39)</f>
        <v>675304.39999999991</v>
      </c>
      <c r="M30" s="12">
        <f t="shared" si="6"/>
        <v>1701638.46</v>
      </c>
      <c r="N30" s="12">
        <f t="shared" si="6"/>
        <v>677483</v>
      </c>
      <c r="O30" s="12">
        <f t="shared" si="6"/>
        <v>1674263.87</v>
      </c>
      <c r="P30" s="12">
        <f>SUM(P31:P39)</f>
        <v>0</v>
      </c>
      <c r="Q30" s="13">
        <f>SUM(E30:P30)</f>
        <v>12725887.66</v>
      </c>
    </row>
    <row r="31" spans="2:17" ht="15.6" customHeight="1" x14ac:dyDescent="0.3">
      <c r="B31" s="14" t="s">
        <v>41</v>
      </c>
      <c r="C31" s="15">
        <v>1648785</v>
      </c>
      <c r="D31" s="15">
        <v>1835865.61</v>
      </c>
      <c r="E31" s="15">
        <v>0</v>
      </c>
      <c r="F31" s="16">
        <v>40701</v>
      </c>
      <c r="G31" s="16">
        <v>210573.3</v>
      </c>
      <c r="H31" s="16">
        <v>73924.759999999995</v>
      </c>
      <c r="I31" s="16">
        <v>122774.39999999999</v>
      </c>
      <c r="J31" s="16">
        <v>116590.07</v>
      </c>
      <c r="K31" s="17">
        <v>0</v>
      </c>
      <c r="L31" s="16">
        <v>0</v>
      </c>
      <c r="M31" s="16">
        <v>220748.32</v>
      </c>
      <c r="N31" s="16">
        <v>126075</v>
      </c>
      <c r="O31" s="16">
        <v>32411</v>
      </c>
      <c r="P31" s="16"/>
      <c r="Q31" s="17"/>
    </row>
    <row r="32" spans="2:17" ht="15.6" customHeight="1" x14ac:dyDescent="0.3">
      <c r="B32" s="14" t="s">
        <v>42</v>
      </c>
      <c r="C32" s="15">
        <v>50000</v>
      </c>
      <c r="D32" s="15">
        <v>894000</v>
      </c>
      <c r="E32" s="15">
        <v>0</v>
      </c>
      <c r="F32" s="16">
        <v>0</v>
      </c>
      <c r="G32" s="16">
        <v>0</v>
      </c>
      <c r="H32" s="16">
        <v>0</v>
      </c>
      <c r="I32" s="16">
        <v>15947.7</v>
      </c>
      <c r="J32" s="16">
        <v>0</v>
      </c>
      <c r="K32" s="17">
        <v>0</v>
      </c>
      <c r="L32" s="16">
        <v>0</v>
      </c>
      <c r="M32" s="16">
        <v>83190</v>
      </c>
      <c r="N32" s="16">
        <v>0</v>
      </c>
      <c r="O32" s="16">
        <v>0</v>
      </c>
      <c r="P32" s="16"/>
      <c r="Q32" s="17"/>
    </row>
    <row r="33" spans="2:17" ht="15.6" customHeight="1" x14ac:dyDescent="0.3">
      <c r="B33" s="14" t="s">
        <v>43</v>
      </c>
      <c r="C33" s="15">
        <v>3636000</v>
      </c>
      <c r="D33" s="15">
        <v>2487150</v>
      </c>
      <c r="E33" s="15">
        <v>0</v>
      </c>
      <c r="F33" s="16">
        <v>266680</v>
      </c>
      <c r="G33" s="16">
        <v>150096</v>
      </c>
      <c r="H33" s="16">
        <v>104197.11</v>
      </c>
      <c r="I33" s="16">
        <v>48262</v>
      </c>
      <c r="J33" s="16">
        <v>0</v>
      </c>
      <c r="K33" s="17">
        <v>0</v>
      </c>
      <c r="L33" s="16">
        <v>220465.19</v>
      </c>
      <c r="M33" s="16">
        <v>238623.6</v>
      </c>
      <c r="N33" s="16">
        <v>0</v>
      </c>
      <c r="O33" s="16">
        <v>730892.93</v>
      </c>
      <c r="P33" s="16"/>
      <c r="Q33" s="17"/>
    </row>
    <row r="34" spans="2:17" ht="15.6" customHeight="1" x14ac:dyDescent="0.3">
      <c r="B34" s="14" t="s">
        <v>44</v>
      </c>
      <c r="C34" s="15">
        <v>416221</v>
      </c>
      <c r="D34" s="15">
        <v>427221</v>
      </c>
      <c r="E34" s="15">
        <v>0</v>
      </c>
      <c r="F34" s="16">
        <v>95865</v>
      </c>
      <c r="G34" s="16">
        <v>0</v>
      </c>
      <c r="H34" s="16">
        <v>107260.69</v>
      </c>
      <c r="I34" s="16">
        <v>0</v>
      </c>
      <c r="J34" s="16">
        <v>0</v>
      </c>
      <c r="K34" s="17">
        <v>0</v>
      </c>
      <c r="L34" s="16">
        <v>0</v>
      </c>
      <c r="M34" s="16">
        <v>0</v>
      </c>
      <c r="N34" s="16">
        <v>0</v>
      </c>
      <c r="O34" s="16">
        <v>102616.7</v>
      </c>
      <c r="P34" s="16"/>
      <c r="Q34" s="17"/>
    </row>
    <row r="35" spans="2:17" ht="15.6" customHeight="1" x14ac:dyDescent="0.3">
      <c r="B35" s="14" t="s">
        <v>45</v>
      </c>
      <c r="C35" s="15">
        <v>80000</v>
      </c>
      <c r="D35" s="15">
        <v>571500</v>
      </c>
      <c r="E35" s="15">
        <v>0</v>
      </c>
      <c r="F35" s="16">
        <v>0</v>
      </c>
      <c r="G35" s="16">
        <v>140973.47</v>
      </c>
      <c r="H35" s="16">
        <v>10856</v>
      </c>
      <c r="I35" s="16">
        <v>23432.44</v>
      </c>
      <c r="J35" s="16">
        <v>8649.4</v>
      </c>
      <c r="K35" s="17">
        <v>3835</v>
      </c>
      <c r="L35" s="16">
        <v>0</v>
      </c>
      <c r="M35" s="16">
        <v>0</v>
      </c>
      <c r="N35" s="16">
        <v>197768</v>
      </c>
      <c r="O35" s="16">
        <v>17080.5</v>
      </c>
      <c r="P35" s="16"/>
      <c r="Q35" s="17"/>
    </row>
    <row r="36" spans="2:17" ht="15.6" customHeight="1" x14ac:dyDescent="0.3">
      <c r="B36" s="14" t="s">
        <v>46</v>
      </c>
      <c r="C36" s="15">
        <v>200000</v>
      </c>
      <c r="D36" s="15">
        <v>268400</v>
      </c>
      <c r="E36" s="15">
        <v>0</v>
      </c>
      <c r="F36" s="16">
        <v>0</v>
      </c>
      <c r="G36" s="16">
        <v>11574.62</v>
      </c>
      <c r="H36" s="16">
        <v>0</v>
      </c>
      <c r="I36" s="16">
        <v>48788.56</v>
      </c>
      <c r="J36" s="16">
        <v>10177.5</v>
      </c>
      <c r="K36" s="17">
        <v>0</v>
      </c>
      <c r="L36" s="16">
        <v>0</v>
      </c>
      <c r="M36" s="16">
        <v>23238.1</v>
      </c>
      <c r="N36" s="16">
        <v>0</v>
      </c>
      <c r="O36" s="16">
        <v>5907.6</v>
      </c>
      <c r="P36" s="16"/>
      <c r="Q36" s="17"/>
    </row>
    <row r="37" spans="2:17" ht="15.6" customHeight="1" x14ac:dyDescent="0.3">
      <c r="B37" s="14" t="s">
        <v>47</v>
      </c>
      <c r="C37" s="15">
        <v>8890640</v>
      </c>
      <c r="D37" s="15">
        <v>7563870.2400000002</v>
      </c>
      <c r="E37" s="15">
        <v>344680</v>
      </c>
      <c r="F37" s="16">
        <v>455280</v>
      </c>
      <c r="G37" s="16">
        <v>491335.63</v>
      </c>
      <c r="H37" s="18">
        <v>1301135.6599999999</v>
      </c>
      <c r="I37" s="16">
        <v>376997.5</v>
      </c>
      <c r="J37" s="16">
        <v>545214.36</v>
      </c>
      <c r="K37" s="17">
        <v>342840</v>
      </c>
      <c r="L37" s="16">
        <v>353640</v>
      </c>
      <c r="M37" s="16">
        <v>1059740</v>
      </c>
      <c r="N37" s="16">
        <v>353640</v>
      </c>
      <c r="O37" s="16">
        <v>377840</v>
      </c>
      <c r="P37" s="16"/>
      <c r="Q37" s="17"/>
    </row>
    <row r="38" spans="2:17" ht="15.6" customHeight="1" x14ac:dyDescent="0.3">
      <c r="B38" s="14" t="s">
        <v>48</v>
      </c>
      <c r="C38" s="15">
        <v>0</v>
      </c>
      <c r="D38" s="15">
        <v>0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7">
        <v>0</v>
      </c>
      <c r="L38" s="16">
        <v>0</v>
      </c>
      <c r="M38" s="16">
        <v>0</v>
      </c>
      <c r="N38" s="16">
        <v>0</v>
      </c>
      <c r="O38" s="16"/>
      <c r="P38" s="16"/>
      <c r="Q38" s="17"/>
    </row>
    <row r="39" spans="2:17" ht="16.5" customHeight="1" x14ac:dyDescent="0.3">
      <c r="B39" s="14" t="s">
        <v>49</v>
      </c>
      <c r="C39" s="15">
        <v>5037849</v>
      </c>
      <c r="D39" s="15">
        <v>6937844.5499999998</v>
      </c>
      <c r="E39" s="15">
        <v>0</v>
      </c>
      <c r="F39" s="16">
        <v>214596.56</v>
      </c>
      <c r="G39" s="16">
        <v>507145.08</v>
      </c>
      <c r="H39" s="16">
        <v>1024545.38</v>
      </c>
      <c r="I39" s="16">
        <v>76953.34</v>
      </c>
      <c r="J39" s="16">
        <v>220102.79</v>
      </c>
      <c r="K39" s="17">
        <v>485212.61</v>
      </c>
      <c r="L39" s="16">
        <v>101199.21</v>
      </c>
      <c r="M39" s="16">
        <v>76098.44</v>
      </c>
      <c r="N39" s="16">
        <v>0</v>
      </c>
      <c r="O39" s="16">
        <v>407515.14</v>
      </c>
      <c r="P39" s="16"/>
      <c r="Q39" s="17"/>
    </row>
    <row r="40" spans="2:17" ht="14.25" hidden="1" customHeight="1" x14ac:dyDescent="0.3">
      <c r="B40" s="14" t="s">
        <v>50</v>
      </c>
      <c r="C40" s="15"/>
      <c r="D40" s="15"/>
      <c r="E40" s="15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7"/>
    </row>
    <row r="41" spans="2:17" ht="15" customHeight="1" x14ac:dyDescent="0.3">
      <c r="B41" s="10" t="s">
        <v>51</v>
      </c>
      <c r="C41" s="11">
        <f>SUM(C42:C48)</f>
        <v>500000</v>
      </c>
      <c r="D41" s="11">
        <f>SUM(D42:D48)</f>
        <v>415000</v>
      </c>
      <c r="E41" s="11">
        <f>SUM(E42:E48)</f>
        <v>0</v>
      </c>
      <c r="F41" s="12">
        <f t="shared" ref="F41:J41" si="7">SUM(F42:F48)</f>
        <v>0</v>
      </c>
      <c r="G41" s="12">
        <f t="shared" si="7"/>
        <v>0</v>
      </c>
      <c r="H41" s="12">
        <f t="shared" si="7"/>
        <v>228553.2</v>
      </c>
      <c r="I41" s="12">
        <f t="shared" si="7"/>
        <v>0</v>
      </c>
      <c r="J41" s="12">
        <f t="shared" si="7"/>
        <v>99000</v>
      </c>
      <c r="K41" s="13">
        <f>K42</f>
        <v>0</v>
      </c>
      <c r="L41" s="12">
        <f t="shared" ref="L41:P41" si="8">SUM(L42:L48)</f>
        <v>0</v>
      </c>
      <c r="M41" s="12">
        <f t="shared" si="8"/>
        <v>0</v>
      </c>
      <c r="N41" s="12">
        <f t="shared" si="8"/>
        <v>67261.2</v>
      </c>
      <c r="O41" s="12">
        <f t="shared" si="8"/>
        <v>0</v>
      </c>
      <c r="P41" s="12">
        <f t="shared" si="8"/>
        <v>0</v>
      </c>
      <c r="Q41" s="13">
        <f>SUM(E41:P41)</f>
        <v>394814.4</v>
      </c>
    </row>
    <row r="42" spans="2:17" ht="20.25" x14ac:dyDescent="0.3">
      <c r="B42" s="14" t="s">
        <v>52</v>
      </c>
      <c r="C42" s="15">
        <v>0</v>
      </c>
      <c r="D42" s="15">
        <v>175000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6">
        <v>99000</v>
      </c>
      <c r="K42" s="17">
        <v>0</v>
      </c>
      <c r="L42" s="16">
        <v>0</v>
      </c>
      <c r="M42" s="16">
        <v>0</v>
      </c>
      <c r="N42" s="16">
        <v>67261.2</v>
      </c>
      <c r="O42" s="16">
        <v>0</v>
      </c>
      <c r="P42" s="16"/>
      <c r="Q42" s="17"/>
    </row>
    <row r="43" spans="2:17" ht="15.6" customHeight="1" x14ac:dyDescent="0.3">
      <c r="B43" s="14" t="s">
        <v>53</v>
      </c>
      <c r="C43" s="15">
        <v>0</v>
      </c>
      <c r="D43" s="15">
        <v>0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7">
        <v>0</v>
      </c>
      <c r="L43" s="16">
        <v>0</v>
      </c>
      <c r="M43" s="16">
        <v>0</v>
      </c>
      <c r="N43" s="16">
        <v>0</v>
      </c>
      <c r="O43" s="16">
        <v>0</v>
      </c>
      <c r="P43" s="16"/>
      <c r="Q43" s="17"/>
    </row>
    <row r="44" spans="2:17" ht="15" customHeight="1" x14ac:dyDescent="0.3">
      <c r="B44" s="14" t="s">
        <v>54</v>
      </c>
      <c r="C44" s="15">
        <v>0</v>
      </c>
      <c r="D44" s="15">
        <v>0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7">
        <v>0</v>
      </c>
      <c r="L44" s="16">
        <v>0</v>
      </c>
      <c r="M44" s="16">
        <v>0</v>
      </c>
      <c r="N44" s="16">
        <v>0</v>
      </c>
      <c r="O44" s="16">
        <v>0</v>
      </c>
      <c r="P44" s="16"/>
      <c r="Q44" s="17"/>
    </row>
    <row r="45" spans="2:17" ht="15" customHeight="1" x14ac:dyDescent="0.3">
      <c r="B45" s="14" t="s">
        <v>55</v>
      </c>
      <c r="C45" s="15">
        <v>0</v>
      </c>
      <c r="D45" s="15">
        <v>0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/>
      <c r="Q45" s="17"/>
    </row>
    <row r="46" spans="2:17" ht="15" customHeight="1" x14ac:dyDescent="0.3">
      <c r="B46" s="14" t="s">
        <v>56</v>
      </c>
      <c r="C46" s="15">
        <v>0</v>
      </c>
      <c r="D46" s="15">
        <v>0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7">
        <v>0</v>
      </c>
      <c r="L46" s="16">
        <v>0</v>
      </c>
      <c r="M46" s="16">
        <v>0</v>
      </c>
      <c r="N46" s="16">
        <v>0</v>
      </c>
      <c r="O46" s="16">
        <v>0</v>
      </c>
      <c r="P46" s="16"/>
      <c r="Q46" s="17"/>
    </row>
    <row r="47" spans="2:17" ht="15" customHeight="1" x14ac:dyDescent="0.3">
      <c r="B47" s="14" t="s">
        <v>57</v>
      </c>
      <c r="C47" s="15">
        <v>500000</v>
      </c>
      <c r="D47" s="15">
        <v>240000</v>
      </c>
      <c r="E47" s="15">
        <v>0</v>
      </c>
      <c r="F47" s="16">
        <v>0</v>
      </c>
      <c r="G47" s="16">
        <v>0</v>
      </c>
      <c r="H47" s="16">
        <v>228553.2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6">
        <v>0</v>
      </c>
      <c r="O47" s="16">
        <v>0</v>
      </c>
      <c r="P47" s="16"/>
      <c r="Q47" s="17"/>
    </row>
    <row r="48" spans="2:17" ht="15" customHeight="1" x14ac:dyDescent="0.3">
      <c r="B48" s="14" t="s">
        <v>58</v>
      </c>
      <c r="C48" s="15">
        <v>0</v>
      </c>
      <c r="D48" s="15">
        <v>0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16">
        <v>0</v>
      </c>
      <c r="O48" s="16">
        <v>0</v>
      </c>
      <c r="P48" s="16"/>
      <c r="Q48" s="17"/>
    </row>
    <row r="49" spans="2:17" ht="15" hidden="1" customHeight="1" x14ac:dyDescent="0.3">
      <c r="B49" s="14"/>
      <c r="C49" s="15"/>
      <c r="D49" s="15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7"/>
    </row>
    <row r="50" spans="2:17" ht="20.25" x14ac:dyDescent="0.3">
      <c r="B50" s="10" t="s">
        <v>59</v>
      </c>
      <c r="C50" s="11">
        <f>SUM(C51:C57)</f>
        <v>0</v>
      </c>
      <c r="D50" s="11">
        <f>SUM(D51:D57)</f>
        <v>0</v>
      </c>
      <c r="E50" s="11">
        <f>SUM(E51:E57)</f>
        <v>0</v>
      </c>
      <c r="F50" s="12">
        <f t="shared" ref="F50:Q50" si="9">SUM(F51:F57)</f>
        <v>0</v>
      </c>
      <c r="G50" s="12">
        <f t="shared" si="9"/>
        <v>0</v>
      </c>
      <c r="H50" s="12">
        <f t="shared" si="9"/>
        <v>0</v>
      </c>
      <c r="I50" s="12">
        <f t="shared" si="9"/>
        <v>0</v>
      </c>
      <c r="J50" s="12">
        <f t="shared" si="9"/>
        <v>0</v>
      </c>
      <c r="K50" s="13"/>
      <c r="L50" s="12">
        <f t="shared" ref="L50:P50" si="10">SUM(L51:L57)</f>
        <v>0</v>
      </c>
      <c r="M50" s="12">
        <f t="shared" si="10"/>
        <v>0</v>
      </c>
      <c r="N50" s="12">
        <f t="shared" si="10"/>
        <v>0</v>
      </c>
      <c r="O50" s="12">
        <f t="shared" si="10"/>
        <v>0</v>
      </c>
      <c r="P50" s="12">
        <f t="shared" si="10"/>
        <v>0</v>
      </c>
      <c r="Q50" s="13">
        <f t="shared" si="9"/>
        <v>0</v>
      </c>
    </row>
    <row r="51" spans="2:17" ht="20.25" x14ac:dyDescent="0.3">
      <c r="B51" s="14" t="s">
        <v>60</v>
      </c>
      <c r="C51" s="15">
        <v>0</v>
      </c>
      <c r="D51" s="15">
        <v>0</v>
      </c>
      <c r="E51" s="15">
        <v>0</v>
      </c>
      <c r="F51" s="16"/>
      <c r="G51" s="16"/>
      <c r="H51" s="16"/>
      <c r="I51" s="16"/>
      <c r="J51" s="16"/>
      <c r="K51" s="17"/>
      <c r="L51" s="16"/>
      <c r="M51" s="16">
        <v>0</v>
      </c>
      <c r="N51" s="16"/>
      <c r="O51" s="16">
        <v>0</v>
      </c>
      <c r="P51" s="16"/>
      <c r="Q51" s="17"/>
    </row>
    <row r="52" spans="2:17" ht="20.25" x14ac:dyDescent="0.3">
      <c r="B52" s="14" t="s">
        <v>61</v>
      </c>
      <c r="C52" s="15">
        <v>0</v>
      </c>
      <c r="D52" s="15">
        <v>0</v>
      </c>
      <c r="E52" s="15">
        <v>0</v>
      </c>
      <c r="F52" s="16"/>
      <c r="G52" s="16"/>
      <c r="H52" s="16"/>
      <c r="I52" s="16"/>
      <c r="J52" s="16"/>
      <c r="K52" s="17"/>
      <c r="L52" s="16"/>
      <c r="M52" s="16">
        <v>0</v>
      </c>
      <c r="N52" s="16"/>
      <c r="O52" s="16">
        <v>0</v>
      </c>
      <c r="P52" s="16"/>
      <c r="Q52" s="17"/>
    </row>
    <row r="53" spans="2:17" ht="20.25" x14ac:dyDescent="0.3">
      <c r="B53" s="14" t="s">
        <v>62</v>
      </c>
      <c r="C53" s="15">
        <v>0</v>
      </c>
      <c r="D53" s="15">
        <v>0</v>
      </c>
      <c r="E53" s="15">
        <v>0</v>
      </c>
      <c r="F53" s="16"/>
      <c r="G53" s="16"/>
      <c r="H53" s="16"/>
      <c r="I53" s="16"/>
      <c r="J53" s="16"/>
      <c r="K53" s="17"/>
      <c r="L53" s="16"/>
      <c r="M53" s="16">
        <v>0</v>
      </c>
      <c r="N53" s="16"/>
      <c r="O53" s="16">
        <v>0</v>
      </c>
      <c r="P53" s="16"/>
      <c r="Q53" s="17"/>
    </row>
    <row r="54" spans="2:17" ht="20.25" x14ac:dyDescent="0.3">
      <c r="B54" s="14" t="s">
        <v>63</v>
      </c>
      <c r="C54" s="15">
        <v>0</v>
      </c>
      <c r="D54" s="15">
        <v>0</v>
      </c>
      <c r="E54" s="15">
        <v>0</v>
      </c>
      <c r="F54" s="16"/>
      <c r="G54" s="16"/>
      <c r="H54" s="16"/>
      <c r="I54" s="16"/>
      <c r="J54" s="16"/>
      <c r="K54" s="17"/>
      <c r="L54" s="16"/>
      <c r="M54" s="16">
        <v>0</v>
      </c>
      <c r="N54" s="16"/>
      <c r="O54" s="16">
        <v>0</v>
      </c>
      <c r="P54" s="16"/>
      <c r="Q54" s="17"/>
    </row>
    <row r="55" spans="2:17" ht="20.25" x14ac:dyDescent="0.3">
      <c r="B55" s="14" t="s">
        <v>64</v>
      </c>
      <c r="C55" s="15">
        <v>0</v>
      </c>
      <c r="D55" s="15">
        <v>0</v>
      </c>
      <c r="E55" s="15">
        <v>0</v>
      </c>
      <c r="F55" s="16"/>
      <c r="G55" s="16"/>
      <c r="H55" s="16"/>
      <c r="I55" s="16"/>
      <c r="J55" s="16"/>
      <c r="K55" s="17"/>
      <c r="L55" s="16"/>
      <c r="M55" s="16">
        <v>0</v>
      </c>
      <c r="N55" s="16"/>
      <c r="O55" s="16">
        <v>0</v>
      </c>
      <c r="P55" s="16"/>
      <c r="Q55" s="17"/>
    </row>
    <row r="56" spans="2:17" ht="20.25" x14ac:dyDescent="0.3">
      <c r="B56" s="14" t="s">
        <v>65</v>
      </c>
      <c r="C56" s="15">
        <v>0</v>
      </c>
      <c r="D56" s="15">
        <v>0</v>
      </c>
      <c r="E56" s="15">
        <v>0</v>
      </c>
      <c r="F56" s="16"/>
      <c r="G56" s="16"/>
      <c r="H56" s="16"/>
      <c r="I56" s="16"/>
      <c r="J56" s="16"/>
      <c r="K56" s="17"/>
      <c r="L56" s="16"/>
      <c r="M56" s="16">
        <v>0</v>
      </c>
      <c r="N56" s="16"/>
      <c r="O56" s="16">
        <v>0</v>
      </c>
      <c r="P56" s="16"/>
      <c r="Q56" s="17"/>
    </row>
    <row r="57" spans="2:17" ht="20.25" x14ac:dyDescent="0.3">
      <c r="B57" s="14" t="s">
        <v>66</v>
      </c>
      <c r="C57" s="15">
        <v>0</v>
      </c>
      <c r="D57" s="15">
        <v>0</v>
      </c>
      <c r="E57" s="15">
        <v>0</v>
      </c>
      <c r="F57" s="16"/>
      <c r="G57" s="16"/>
      <c r="H57" s="16"/>
      <c r="I57" s="16"/>
      <c r="J57" s="16"/>
      <c r="K57" s="17"/>
      <c r="L57" s="16"/>
      <c r="M57" s="16">
        <v>0</v>
      </c>
      <c r="N57" s="16"/>
      <c r="O57" s="16">
        <v>0</v>
      </c>
      <c r="P57" s="16"/>
      <c r="Q57" s="17"/>
    </row>
    <row r="58" spans="2:17" ht="1.5" customHeight="1" x14ac:dyDescent="0.3">
      <c r="B58" s="14"/>
      <c r="C58" s="15"/>
      <c r="D58" s="15"/>
      <c r="E58" s="15"/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7"/>
    </row>
    <row r="59" spans="2:17" ht="15.6" customHeight="1" x14ac:dyDescent="0.3">
      <c r="B59" s="10" t="s">
        <v>67</v>
      </c>
      <c r="C59" s="11">
        <f>SUM(C60:C68)</f>
        <v>1490681</v>
      </c>
      <c r="D59" s="11">
        <f>SUM(D60:D68)</f>
        <v>26577606</v>
      </c>
      <c r="E59" s="11">
        <f>SUM(E60:E68)</f>
        <v>0</v>
      </c>
      <c r="F59" s="12">
        <f t="shared" ref="F59:J59" si="11">SUM(F60:F68)</f>
        <v>79650</v>
      </c>
      <c r="G59" s="12">
        <f t="shared" si="11"/>
        <v>269040</v>
      </c>
      <c r="H59" s="12">
        <f t="shared" si="11"/>
        <v>0</v>
      </c>
      <c r="I59" s="12">
        <f t="shared" si="11"/>
        <v>28750.18</v>
      </c>
      <c r="J59" s="12">
        <f t="shared" si="11"/>
        <v>535602.06000000006</v>
      </c>
      <c r="K59" s="13">
        <f>K60+K61</f>
        <v>74182.89</v>
      </c>
      <c r="L59" s="12">
        <f t="shared" ref="L59:O59" si="12">SUM(L60:L68)</f>
        <v>128856</v>
      </c>
      <c r="M59" s="12">
        <f t="shared" si="12"/>
        <v>0</v>
      </c>
      <c r="N59" s="12">
        <f t="shared" si="12"/>
        <v>254880</v>
      </c>
      <c r="O59" s="12">
        <f t="shared" si="12"/>
        <v>1064537.3700000001</v>
      </c>
      <c r="P59" s="12">
        <f>SUM(P60:P68)</f>
        <v>0</v>
      </c>
      <c r="Q59" s="13">
        <f>SUM(F59:P59)</f>
        <v>2435498.5</v>
      </c>
    </row>
    <row r="60" spans="2:17" ht="15.6" customHeight="1" x14ac:dyDescent="0.3">
      <c r="B60" s="14" t="s">
        <v>68</v>
      </c>
      <c r="C60" s="15">
        <v>1490681</v>
      </c>
      <c r="D60" s="15">
        <v>7647181</v>
      </c>
      <c r="E60" s="15">
        <v>0</v>
      </c>
      <c r="F60" s="16">
        <v>79650</v>
      </c>
      <c r="G60" s="16">
        <v>269040</v>
      </c>
      <c r="H60" s="16"/>
      <c r="I60" s="16">
        <v>18985.68</v>
      </c>
      <c r="J60" s="16">
        <v>535602.06000000006</v>
      </c>
      <c r="K60" s="17">
        <v>0</v>
      </c>
      <c r="L60" s="16">
        <v>128856</v>
      </c>
      <c r="M60" s="16"/>
      <c r="N60" s="16">
        <v>0</v>
      </c>
      <c r="O60" s="16">
        <v>894617.37</v>
      </c>
      <c r="P60" s="16"/>
      <c r="Q60" s="17"/>
    </row>
    <row r="61" spans="2:17" ht="15.6" customHeight="1" x14ac:dyDescent="0.3">
      <c r="B61" s="14" t="s">
        <v>69</v>
      </c>
      <c r="C61" s="15">
        <v>0</v>
      </c>
      <c r="D61" s="15">
        <v>712800</v>
      </c>
      <c r="E61" s="15"/>
      <c r="F61" s="16"/>
      <c r="G61" s="16"/>
      <c r="H61" s="16"/>
      <c r="I61" s="16"/>
      <c r="J61" s="16"/>
      <c r="K61" s="17">
        <v>74182.89</v>
      </c>
      <c r="L61" s="16"/>
      <c r="M61" s="16"/>
      <c r="N61" s="16">
        <v>0</v>
      </c>
      <c r="O61" s="16">
        <v>0</v>
      </c>
      <c r="P61" s="16"/>
      <c r="Q61" s="17"/>
    </row>
    <row r="62" spans="2:17" ht="15.6" customHeight="1" x14ac:dyDescent="0.3">
      <c r="B62" s="14" t="s">
        <v>70</v>
      </c>
      <c r="C62" s="15">
        <v>0</v>
      </c>
      <c r="D62" s="15">
        <v>0</v>
      </c>
      <c r="E62" s="15">
        <v>0</v>
      </c>
      <c r="F62" s="16"/>
      <c r="G62" s="16"/>
      <c r="H62" s="16"/>
      <c r="I62" s="16"/>
      <c r="J62" s="16"/>
      <c r="K62" s="17"/>
      <c r="L62" s="16"/>
      <c r="M62" s="16"/>
      <c r="N62" s="16">
        <v>0</v>
      </c>
      <c r="O62" s="16">
        <v>0</v>
      </c>
      <c r="P62" s="16"/>
      <c r="Q62" s="17"/>
    </row>
    <row r="63" spans="2:17" ht="15.6" customHeight="1" x14ac:dyDescent="0.3">
      <c r="B63" s="14" t="s">
        <v>71</v>
      </c>
      <c r="C63" s="15">
        <v>0</v>
      </c>
      <c r="D63" s="15">
        <v>17069600</v>
      </c>
      <c r="E63" s="15">
        <v>0</v>
      </c>
      <c r="F63" s="16"/>
      <c r="G63" s="16"/>
      <c r="H63" s="16"/>
      <c r="I63" s="16"/>
      <c r="J63" s="16"/>
      <c r="K63" s="17"/>
      <c r="L63" s="16"/>
      <c r="M63" s="16"/>
      <c r="N63" s="16">
        <v>0</v>
      </c>
      <c r="O63" s="16">
        <v>0</v>
      </c>
      <c r="P63" s="16"/>
      <c r="Q63" s="17"/>
    </row>
    <row r="64" spans="2:17" ht="20.25" x14ac:dyDescent="0.3">
      <c r="B64" s="19" t="s">
        <v>72</v>
      </c>
      <c r="C64" s="20">
        <v>0</v>
      </c>
      <c r="D64" s="20">
        <v>679825</v>
      </c>
      <c r="E64" s="20">
        <v>0</v>
      </c>
      <c r="F64" s="21"/>
      <c r="G64" s="21"/>
      <c r="H64" s="21"/>
      <c r="I64" s="21">
        <v>9764.5</v>
      </c>
      <c r="J64" s="21">
        <v>0</v>
      </c>
      <c r="K64" s="22"/>
      <c r="L64" s="21"/>
      <c r="M64" s="21"/>
      <c r="N64" s="21">
        <v>254880</v>
      </c>
      <c r="O64" s="21">
        <v>169920</v>
      </c>
      <c r="P64" s="21"/>
      <c r="Q64" s="22"/>
    </row>
    <row r="65" spans="2:17" ht="15.6" customHeight="1" x14ac:dyDescent="0.3">
      <c r="B65" s="14" t="s">
        <v>73</v>
      </c>
      <c r="C65" s="15">
        <v>0</v>
      </c>
      <c r="D65" s="15">
        <v>437200</v>
      </c>
      <c r="E65" s="15"/>
      <c r="F65" s="16"/>
      <c r="G65" s="16"/>
      <c r="H65" s="16"/>
      <c r="I65" s="16"/>
      <c r="J65" s="16"/>
      <c r="K65" s="17"/>
      <c r="L65" s="16"/>
      <c r="M65" s="16"/>
      <c r="N65" s="16"/>
      <c r="O65" s="16">
        <v>0</v>
      </c>
      <c r="P65" s="16"/>
      <c r="Q65" s="17">
        <f>SUM(E65:J65)</f>
        <v>0</v>
      </c>
    </row>
    <row r="66" spans="2:17" ht="15.6" customHeight="1" x14ac:dyDescent="0.3">
      <c r="B66" s="14" t="s">
        <v>74</v>
      </c>
      <c r="C66" s="15">
        <v>0</v>
      </c>
      <c r="D66" s="15">
        <v>0</v>
      </c>
      <c r="E66" s="15"/>
      <c r="F66" s="16"/>
      <c r="G66" s="16"/>
      <c r="H66" s="16"/>
      <c r="I66" s="16"/>
      <c r="J66" s="16"/>
      <c r="K66" s="17"/>
      <c r="L66" s="16"/>
      <c r="M66" s="16"/>
      <c r="N66" s="16"/>
      <c r="O66" s="16">
        <v>0</v>
      </c>
      <c r="P66" s="16"/>
      <c r="Q66" s="17">
        <f>SUM(E66:J66)</f>
        <v>0</v>
      </c>
    </row>
    <row r="67" spans="2:17" ht="15.6" customHeight="1" x14ac:dyDescent="0.3">
      <c r="B67" s="14" t="s">
        <v>75</v>
      </c>
      <c r="C67" s="15">
        <v>0</v>
      </c>
      <c r="D67" s="15">
        <v>0</v>
      </c>
      <c r="E67" s="15"/>
      <c r="F67" s="16"/>
      <c r="G67" s="16"/>
      <c r="H67" s="16"/>
      <c r="I67" s="16">
        <v>0</v>
      </c>
      <c r="J67" s="16"/>
      <c r="K67" s="17"/>
      <c r="L67" s="16"/>
      <c r="M67" s="16"/>
      <c r="N67" s="16"/>
      <c r="O67" s="16">
        <v>0</v>
      </c>
      <c r="P67" s="16"/>
      <c r="Q67" s="17">
        <f>SUM(E67:J67)</f>
        <v>0</v>
      </c>
    </row>
    <row r="68" spans="2:17" ht="15.6" customHeight="1" x14ac:dyDescent="0.3">
      <c r="B68" s="14" t="s">
        <v>76</v>
      </c>
      <c r="C68" s="15">
        <v>0</v>
      </c>
      <c r="D68" s="15">
        <v>31000</v>
      </c>
      <c r="E68" s="15"/>
      <c r="F68" s="16"/>
      <c r="G68" s="16"/>
      <c r="H68" s="16"/>
      <c r="I68" s="16"/>
      <c r="J68" s="16"/>
      <c r="K68" s="17"/>
      <c r="L68" s="16"/>
      <c r="M68" s="16"/>
      <c r="N68" s="16"/>
      <c r="O68" s="16">
        <v>0</v>
      </c>
      <c r="P68" s="16"/>
      <c r="Q68" s="17">
        <f>SUM(E68:J68)</f>
        <v>0</v>
      </c>
    </row>
    <row r="69" spans="2:17" ht="8.1" hidden="1" customHeight="1" x14ac:dyDescent="0.3">
      <c r="B69" s="14"/>
      <c r="C69" s="15"/>
      <c r="D69" s="15"/>
      <c r="E69" s="15"/>
      <c r="F69" s="16"/>
      <c r="G69" s="16"/>
      <c r="H69" s="16"/>
      <c r="I69" s="16"/>
      <c r="J69" s="16"/>
      <c r="K69" s="17"/>
      <c r="L69" s="16"/>
      <c r="M69" s="16"/>
      <c r="N69" s="16"/>
      <c r="O69" s="16"/>
      <c r="P69" s="16"/>
      <c r="Q69" s="17"/>
    </row>
    <row r="70" spans="2:17" ht="20.25" x14ac:dyDescent="0.3">
      <c r="B70" s="10" t="s">
        <v>77</v>
      </c>
      <c r="C70" s="11">
        <f>SUM(C71:C74)</f>
        <v>0</v>
      </c>
      <c r="D70" s="11">
        <f>SUM(D71:D74)</f>
        <v>0</v>
      </c>
      <c r="E70" s="11">
        <f>SUM(E71:E74)</f>
        <v>0</v>
      </c>
      <c r="F70" s="12">
        <f t="shared" ref="F70:Q70" si="13">SUM(F71:F74)</f>
        <v>0</v>
      </c>
      <c r="G70" s="12">
        <f t="shared" si="13"/>
        <v>0</v>
      </c>
      <c r="H70" s="12">
        <f t="shared" si="13"/>
        <v>0</v>
      </c>
      <c r="I70" s="12">
        <f t="shared" si="13"/>
        <v>0</v>
      </c>
      <c r="J70" s="12">
        <f t="shared" si="13"/>
        <v>0</v>
      </c>
      <c r="K70" s="13"/>
      <c r="L70" s="12">
        <f t="shared" ref="L70:P70" si="14">SUM(L71:L74)</f>
        <v>0</v>
      </c>
      <c r="M70" s="12">
        <f t="shared" si="14"/>
        <v>0</v>
      </c>
      <c r="N70" s="12">
        <f t="shared" si="14"/>
        <v>0</v>
      </c>
      <c r="O70" s="12">
        <f t="shared" si="14"/>
        <v>0</v>
      </c>
      <c r="P70" s="12">
        <f t="shared" si="14"/>
        <v>0</v>
      </c>
      <c r="Q70" s="13">
        <f t="shared" si="13"/>
        <v>0</v>
      </c>
    </row>
    <row r="71" spans="2:17" ht="20.25" x14ac:dyDescent="0.3">
      <c r="B71" s="14" t="s">
        <v>78</v>
      </c>
      <c r="C71" s="15">
        <v>0</v>
      </c>
      <c r="D71" s="15">
        <v>0</v>
      </c>
      <c r="E71" s="15">
        <v>0</v>
      </c>
      <c r="F71" s="16"/>
      <c r="G71" s="16"/>
      <c r="H71" s="16"/>
      <c r="I71" s="16"/>
      <c r="J71" s="16"/>
      <c r="K71" s="17"/>
      <c r="L71" s="16"/>
      <c r="M71" s="16"/>
      <c r="N71" s="16"/>
      <c r="O71" s="16"/>
      <c r="P71" s="16"/>
      <c r="Q71" s="17"/>
    </row>
    <row r="72" spans="2:17" ht="20.25" x14ac:dyDescent="0.3">
      <c r="B72" s="14" t="s">
        <v>79</v>
      </c>
      <c r="C72" s="15">
        <v>0</v>
      </c>
      <c r="D72" s="15">
        <v>0</v>
      </c>
      <c r="E72" s="15">
        <v>0</v>
      </c>
      <c r="F72" s="16"/>
      <c r="G72" s="16"/>
      <c r="H72" s="16"/>
      <c r="I72" s="16"/>
      <c r="J72" s="16"/>
      <c r="K72" s="17"/>
      <c r="L72" s="16"/>
      <c r="M72" s="16"/>
      <c r="N72" s="16"/>
      <c r="O72" s="16"/>
      <c r="P72" s="16"/>
      <c r="Q72" s="17"/>
    </row>
    <row r="73" spans="2:17" ht="20.25" x14ac:dyDescent="0.3">
      <c r="B73" s="14" t="s">
        <v>80</v>
      </c>
      <c r="C73" s="15">
        <v>0</v>
      </c>
      <c r="D73" s="15">
        <v>0</v>
      </c>
      <c r="E73" s="15">
        <v>0</v>
      </c>
      <c r="F73" s="16"/>
      <c r="G73" s="16"/>
      <c r="H73" s="16"/>
      <c r="I73" s="16"/>
      <c r="J73" s="16"/>
      <c r="K73" s="17"/>
      <c r="L73" s="16"/>
      <c r="M73" s="16"/>
      <c r="N73" s="16"/>
      <c r="O73" s="16"/>
      <c r="P73" s="16"/>
      <c r="Q73" s="17"/>
    </row>
    <row r="74" spans="2:17" ht="20.25" x14ac:dyDescent="0.3">
      <c r="B74" s="14" t="s">
        <v>81</v>
      </c>
      <c r="C74" s="15">
        <v>0</v>
      </c>
      <c r="D74" s="15">
        <v>0</v>
      </c>
      <c r="E74" s="15">
        <v>0</v>
      </c>
      <c r="F74" s="16"/>
      <c r="G74" s="16"/>
      <c r="H74" s="16"/>
      <c r="I74" s="16"/>
      <c r="J74" s="16"/>
      <c r="K74" s="17"/>
      <c r="L74" s="16"/>
      <c r="M74" s="16"/>
      <c r="N74" s="16"/>
      <c r="O74" s="16"/>
      <c r="P74" s="16"/>
      <c r="Q74" s="17"/>
    </row>
    <row r="75" spans="2:17" ht="20.25" hidden="1" x14ac:dyDescent="0.3">
      <c r="B75" s="14"/>
      <c r="C75" s="15"/>
      <c r="D75" s="15"/>
      <c r="E75" s="15"/>
      <c r="F75" s="16"/>
      <c r="G75" s="16"/>
      <c r="H75" s="16"/>
      <c r="I75" s="16"/>
      <c r="J75" s="16"/>
      <c r="K75" s="17"/>
      <c r="L75" s="16"/>
      <c r="M75" s="16"/>
      <c r="N75" s="16"/>
      <c r="O75" s="16"/>
      <c r="P75" s="16"/>
      <c r="Q75" s="17"/>
    </row>
    <row r="76" spans="2:17" ht="20.25" x14ac:dyDescent="0.3">
      <c r="B76" s="10" t="s">
        <v>82</v>
      </c>
      <c r="C76" s="11">
        <f>SUM(C77:C78)</f>
        <v>0</v>
      </c>
      <c r="D76" s="11">
        <f>SUM(D77:D78)</f>
        <v>0</v>
      </c>
      <c r="E76" s="11">
        <f>SUM(E77:E78)</f>
        <v>0</v>
      </c>
      <c r="F76" s="12">
        <f t="shared" ref="F76:J76" si="15">SUM(F77:F78)</f>
        <v>0</v>
      </c>
      <c r="G76" s="12">
        <f t="shared" si="15"/>
        <v>0</v>
      </c>
      <c r="H76" s="12">
        <f t="shared" si="15"/>
        <v>0</v>
      </c>
      <c r="I76" s="12">
        <f t="shared" si="15"/>
        <v>0</v>
      </c>
      <c r="J76" s="12">
        <f t="shared" si="15"/>
        <v>0</v>
      </c>
      <c r="K76" s="13"/>
      <c r="L76" s="12">
        <f t="shared" ref="L76:P76" si="16">SUM(L77:L78)</f>
        <v>0</v>
      </c>
      <c r="M76" s="12">
        <f t="shared" si="16"/>
        <v>0</v>
      </c>
      <c r="N76" s="12">
        <f t="shared" si="16"/>
        <v>0</v>
      </c>
      <c r="O76" s="12">
        <f t="shared" si="16"/>
        <v>0</v>
      </c>
      <c r="P76" s="12">
        <f t="shared" si="16"/>
        <v>0</v>
      </c>
      <c r="Q76" s="13">
        <f>SUM(Q77:Q78)</f>
        <v>0</v>
      </c>
    </row>
    <row r="77" spans="2:17" ht="20.25" x14ac:dyDescent="0.3">
      <c r="B77" s="14" t="s">
        <v>83</v>
      </c>
      <c r="C77" s="15">
        <v>0</v>
      </c>
      <c r="D77" s="15">
        <v>0</v>
      </c>
      <c r="E77" s="15">
        <v>0</v>
      </c>
      <c r="F77" s="16"/>
      <c r="G77" s="16"/>
      <c r="H77" s="16"/>
      <c r="I77" s="16"/>
      <c r="J77" s="16"/>
      <c r="K77" s="17"/>
      <c r="L77" s="16"/>
      <c r="M77" s="16"/>
      <c r="N77" s="16"/>
      <c r="O77" s="16"/>
      <c r="P77" s="16"/>
      <c r="Q77" s="17"/>
    </row>
    <row r="78" spans="2:17" ht="20.25" x14ac:dyDescent="0.3">
      <c r="B78" s="14" t="s">
        <v>84</v>
      </c>
      <c r="C78" s="15">
        <v>0</v>
      </c>
      <c r="D78" s="15">
        <v>0</v>
      </c>
      <c r="E78" s="15">
        <v>0</v>
      </c>
      <c r="F78" s="16"/>
      <c r="G78" s="16"/>
      <c r="H78" s="16"/>
      <c r="I78" s="16"/>
      <c r="J78" s="16"/>
      <c r="K78" s="17"/>
      <c r="L78" s="16"/>
      <c r="M78" s="16"/>
      <c r="N78" s="16"/>
      <c r="O78" s="16"/>
      <c r="P78" s="16"/>
      <c r="Q78" s="17"/>
    </row>
    <row r="79" spans="2:17" ht="20.25" hidden="1" x14ac:dyDescent="0.3">
      <c r="B79" s="14"/>
      <c r="C79" s="15"/>
      <c r="D79" s="15"/>
      <c r="E79" s="15"/>
      <c r="F79" s="16"/>
      <c r="G79" s="16"/>
      <c r="H79" s="16"/>
      <c r="I79" s="16"/>
      <c r="J79" s="16"/>
      <c r="K79" s="17"/>
      <c r="L79" s="16"/>
      <c r="M79" s="16"/>
      <c r="N79" s="16"/>
      <c r="O79" s="16"/>
      <c r="P79" s="16"/>
      <c r="Q79" s="17"/>
    </row>
    <row r="80" spans="2:17" ht="20.25" x14ac:dyDescent="0.3">
      <c r="B80" s="10" t="s">
        <v>85</v>
      </c>
      <c r="C80" s="11">
        <f>SUM(C81:C83)</f>
        <v>0</v>
      </c>
      <c r="D80" s="11">
        <f>SUM(D81:D83)</f>
        <v>0</v>
      </c>
      <c r="E80" s="11">
        <f>SUM(E81:E83)</f>
        <v>0</v>
      </c>
      <c r="F80" s="12">
        <f t="shared" ref="F80:Q80" si="17">SUM(F81:F83)</f>
        <v>0</v>
      </c>
      <c r="G80" s="12">
        <f t="shared" si="17"/>
        <v>0</v>
      </c>
      <c r="H80" s="12">
        <f t="shared" si="17"/>
        <v>0</v>
      </c>
      <c r="I80" s="12">
        <f t="shared" si="17"/>
        <v>0</v>
      </c>
      <c r="J80" s="12">
        <f t="shared" si="17"/>
        <v>0</v>
      </c>
      <c r="K80" s="13"/>
      <c r="L80" s="12">
        <f t="shared" ref="L80:P80" si="18">SUM(L81:L83)</f>
        <v>0</v>
      </c>
      <c r="M80" s="12">
        <f t="shared" si="18"/>
        <v>0</v>
      </c>
      <c r="N80" s="12">
        <f t="shared" si="18"/>
        <v>0</v>
      </c>
      <c r="O80" s="12">
        <f t="shared" si="18"/>
        <v>0</v>
      </c>
      <c r="P80" s="12">
        <f t="shared" si="18"/>
        <v>0</v>
      </c>
      <c r="Q80" s="13">
        <f t="shared" si="17"/>
        <v>0</v>
      </c>
    </row>
    <row r="81" spans="2:17" ht="20.25" x14ac:dyDescent="0.3">
      <c r="B81" s="14" t="s">
        <v>86</v>
      </c>
      <c r="C81" s="15">
        <v>0</v>
      </c>
      <c r="D81" s="15">
        <v>0</v>
      </c>
      <c r="E81" s="15">
        <v>0</v>
      </c>
      <c r="F81" s="16"/>
      <c r="G81" s="16"/>
      <c r="H81" s="16"/>
      <c r="I81" s="16"/>
      <c r="J81" s="16"/>
      <c r="K81" s="17"/>
      <c r="L81" s="16"/>
      <c r="M81" s="16"/>
      <c r="N81" s="16"/>
      <c r="O81" s="16"/>
      <c r="P81" s="16"/>
      <c r="Q81" s="17"/>
    </row>
    <row r="82" spans="2:17" ht="20.25" x14ac:dyDescent="0.3">
      <c r="B82" s="14" t="s">
        <v>87</v>
      </c>
      <c r="C82" s="15">
        <v>0</v>
      </c>
      <c r="D82" s="15">
        <v>0</v>
      </c>
      <c r="E82" s="15">
        <v>0</v>
      </c>
      <c r="F82" s="16"/>
      <c r="G82" s="16"/>
      <c r="H82" s="16"/>
      <c r="I82" s="16"/>
      <c r="J82" s="16"/>
      <c r="K82" s="17"/>
      <c r="L82" s="16"/>
      <c r="M82" s="16"/>
      <c r="N82" s="16"/>
      <c r="O82" s="16"/>
      <c r="P82" s="16"/>
      <c r="Q82" s="17"/>
    </row>
    <row r="83" spans="2:17" ht="20.25" x14ac:dyDescent="0.3">
      <c r="B83" s="14" t="s">
        <v>88</v>
      </c>
      <c r="C83" s="15">
        <v>0</v>
      </c>
      <c r="D83" s="15">
        <v>0</v>
      </c>
      <c r="E83" s="15">
        <v>0</v>
      </c>
      <c r="F83" s="16"/>
      <c r="G83" s="16"/>
      <c r="H83" s="16"/>
      <c r="I83" s="16"/>
      <c r="J83" s="16"/>
      <c r="K83" s="17"/>
      <c r="L83" s="16"/>
      <c r="M83" s="16"/>
      <c r="N83" s="16"/>
      <c r="O83" s="16"/>
      <c r="P83" s="16"/>
      <c r="Q83" s="17"/>
    </row>
    <row r="84" spans="2:17" ht="20.25" hidden="1" x14ac:dyDescent="0.3">
      <c r="B84" s="14"/>
      <c r="C84" s="15"/>
      <c r="D84" s="15"/>
      <c r="E84" s="15"/>
      <c r="F84" s="16"/>
      <c r="G84" s="16"/>
      <c r="H84" s="16"/>
      <c r="I84" s="16"/>
      <c r="J84" s="16"/>
      <c r="K84" s="17"/>
      <c r="L84" s="16"/>
      <c r="M84" s="16"/>
      <c r="N84" s="16"/>
      <c r="O84" s="16"/>
      <c r="P84" s="16"/>
      <c r="Q84" s="17"/>
    </row>
    <row r="85" spans="2:17" s="25" customFormat="1" ht="20.25" x14ac:dyDescent="0.3">
      <c r="B85" s="23" t="s">
        <v>89</v>
      </c>
      <c r="C85" s="11">
        <f t="shared" ref="C85:I85" si="19">+C12+C19+C30+C41+C50+C59+C70+C76+C80</f>
        <v>454740734</v>
      </c>
      <c r="D85" s="11">
        <f t="shared" si="19"/>
        <v>559131739</v>
      </c>
      <c r="E85" s="11">
        <f t="shared" si="19"/>
        <v>23608960.469999999</v>
      </c>
      <c r="F85" s="11">
        <f t="shared" si="19"/>
        <v>33652353.609999999</v>
      </c>
      <c r="G85" s="11">
        <f t="shared" si="19"/>
        <v>38846530.049999997</v>
      </c>
      <c r="H85" s="11">
        <f t="shared" si="19"/>
        <v>28373762.410000004</v>
      </c>
      <c r="I85" s="11">
        <f t="shared" si="19"/>
        <v>43598276.079999991</v>
      </c>
      <c r="J85" s="11">
        <f>J59+J41+J30+J19+J12</f>
        <v>50071446.300000004</v>
      </c>
      <c r="K85" s="24">
        <f>K12+K19+K30+K41+K59</f>
        <v>28841783.899999999</v>
      </c>
      <c r="L85" s="11">
        <f t="shared" ref="L85:P85" si="20">+L12+L19+L30+L41+L50+L59+L70+L76+L80</f>
        <v>31766271.809999999</v>
      </c>
      <c r="M85" s="11">
        <f t="shared" si="20"/>
        <v>33948877.780000001</v>
      </c>
      <c r="N85" s="11">
        <f t="shared" si="20"/>
        <v>39864375.620000005</v>
      </c>
      <c r="O85" s="11">
        <f t="shared" si="20"/>
        <v>76406027.220000029</v>
      </c>
      <c r="P85" s="11">
        <f t="shared" si="20"/>
        <v>0</v>
      </c>
      <c r="Q85" s="24">
        <f>SUM(Q12:Q84)</f>
        <v>428978665.25</v>
      </c>
    </row>
    <row r="86" spans="2:17" s="25" customFormat="1" ht="20.25" hidden="1" x14ac:dyDescent="0.3">
      <c r="B86" s="26"/>
      <c r="C86" s="15"/>
      <c r="D86" s="15"/>
      <c r="E86" s="15"/>
      <c r="F86" s="15"/>
      <c r="G86" s="15"/>
      <c r="H86" s="15"/>
      <c r="I86" s="15"/>
      <c r="J86" s="15"/>
      <c r="K86" s="27"/>
      <c r="L86" s="15"/>
      <c r="M86" s="15"/>
      <c r="N86" s="15"/>
      <c r="O86" s="15"/>
      <c r="P86" s="15"/>
      <c r="Q86" s="27"/>
    </row>
    <row r="87" spans="2:17" s="25" customFormat="1" ht="20.25" x14ac:dyDescent="0.3">
      <c r="B87" s="28" t="s">
        <v>90</v>
      </c>
      <c r="C87" s="8"/>
      <c r="D87" s="8"/>
      <c r="E87" s="8"/>
      <c r="F87" s="8"/>
      <c r="G87" s="8"/>
      <c r="H87" s="8"/>
      <c r="I87" s="8"/>
      <c r="J87" s="8"/>
      <c r="K87" s="29"/>
      <c r="L87" s="8"/>
      <c r="M87" s="8"/>
      <c r="N87" s="8"/>
      <c r="O87" s="8"/>
      <c r="P87" s="8"/>
      <c r="Q87" s="29"/>
    </row>
    <row r="88" spans="2:17" s="25" customFormat="1" ht="20.25" x14ac:dyDescent="0.3">
      <c r="B88" s="23" t="s">
        <v>91</v>
      </c>
      <c r="C88" s="11">
        <f>SUM(C89:C90)</f>
        <v>0</v>
      </c>
      <c r="D88" s="11">
        <f>SUM(D89:D90)</f>
        <v>0</v>
      </c>
      <c r="E88" s="11">
        <f>SUM(E89:E90)</f>
        <v>0</v>
      </c>
      <c r="F88" s="11">
        <f t="shared" ref="F88:J88" si="21">SUM(F89:F90)</f>
        <v>0</v>
      </c>
      <c r="G88" s="11">
        <f t="shared" si="21"/>
        <v>0</v>
      </c>
      <c r="H88" s="11">
        <f t="shared" si="21"/>
        <v>0</v>
      </c>
      <c r="I88" s="11">
        <f t="shared" si="21"/>
        <v>0</v>
      </c>
      <c r="J88" s="11">
        <f t="shared" si="21"/>
        <v>0</v>
      </c>
      <c r="K88" s="24"/>
      <c r="L88" s="11">
        <f t="shared" ref="L88:P88" si="22">SUM(L89:L90)</f>
        <v>0</v>
      </c>
      <c r="M88" s="11">
        <f t="shared" si="22"/>
        <v>0</v>
      </c>
      <c r="N88" s="11">
        <f t="shared" si="22"/>
        <v>0</v>
      </c>
      <c r="O88" s="11">
        <f t="shared" si="22"/>
        <v>0</v>
      </c>
      <c r="P88" s="11">
        <f t="shared" si="22"/>
        <v>0</v>
      </c>
      <c r="Q88" s="24">
        <f>SUM(Q89:Q90)</f>
        <v>0</v>
      </c>
    </row>
    <row r="89" spans="2:17" s="25" customFormat="1" ht="20.25" x14ac:dyDescent="0.3">
      <c r="B89" s="26" t="s">
        <v>92</v>
      </c>
      <c r="C89" s="15">
        <v>0</v>
      </c>
      <c r="D89" s="15">
        <v>0</v>
      </c>
      <c r="E89" s="15">
        <v>0</v>
      </c>
      <c r="F89" s="15"/>
      <c r="G89" s="15"/>
      <c r="H89" s="15"/>
      <c r="I89" s="15"/>
      <c r="J89" s="15"/>
      <c r="K89" s="27"/>
      <c r="L89" s="15"/>
      <c r="M89" s="15"/>
      <c r="N89" s="15"/>
      <c r="O89" s="15"/>
      <c r="P89" s="15"/>
      <c r="Q89" s="27"/>
    </row>
    <row r="90" spans="2:17" s="25" customFormat="1" ht="20.25" x14ac:dyDescent="0.3">
      <c r="B90" s="26" t="s">
        <v>93</v>
      </c>
      <c r="C90" s="15">
        <v>0</v>
      </c>
      <c r="D90" s="15">
        <v>0</v>
      </c>
      <c r="E90" s="15">
        <v>0</v>
      </c>
      <c r="F90" s="15"/>
      <c r="G90" s="15"/>
      <c r="H90" s="15"/>
      <c r="I90" s="15"/>
      <c r="J90" s="15"/>
      <c r="K90" s="27"/>
      <c r="L90" s="15"/>
      <c r="M90" s="15"/>
      <c r="N90" s="15"/>
      <c r="O90" s="15"/>
      <c r="P90" s="15"/>
      <c r="Q90" s="27"/>
    </row>
    <row r="91" spans="2:17" s="25" customFormat="1" ht="20.25" hidden="1" x14ac:dyDescent="0.3">
      <c r="B91" s="26"/>
      <c r="C91" s="15"/>
      <c r="D91" s="15"/>
      <c r="E91" s="15"/>
      <c r="F91" s="15"/>
      <c r="G91" s="15"/>
      <c r="H91" s="15"/>
      <c r="I91" s="15"/>
      <c r="J91" s="15"/>
      <c r="K91" s="27"/>
      <c r="L91" s="15"/>
      <c r="M91" s="15"/>
      <c r="N91" s="15"/>
      <c r="O91" s="15"/>
      <c r="P91" s="15"/>
      <c r="Q91" s="27"/>
    </row>
    <row r="92" spans="2:17" s="25" customFormat="1" ht="20.25" x14ac:dyDescent="0.3">
      <c r="B92" s="23" t="s">
        <v>94</v>
      </c>
      <c r="C92" s="11">
        <f>SUM(C93:C94)</f>
        <v>0</v>
      </c>
      <c r="D92" s="11">
        <f>SUM(D93:D94)</f>
        <v>0</v>
      </c>
      <c r="E92" s="11">
        <f>SUM(E93:E94)</f>
        <v>0</v>
      </c>
      <c r="F92" s="11">
        <f t="shared" ref="F92:J92" si="23">SUM(F93:F94)</f>
        <v>0</v>
      </c>
      <c r="G92" s="11">
        <f t="shared" si="23"/>
        <v>0</v>
      </c>
      <c r="H92" s="11">
        <f t="shared" si="23"/>
        <v>0</v>
      </c>
      <c r="I92" s="11">
        <f t="shared" si="23"/>
        <v>0</v>
      </c>
      <c r="J92" s="11">
        <f t="shared" si="23"/>
        <v>0</v>
      </c>
      <c r="K92" s="24"/>
      <c r="L92" s="11">
        <v>0</v>
      </c>
      <c r="M92" s="11">
        <f t="shared" ref="M92:P92" si="24">SUM(M93:M94)</f>
        <v>0</v>
      </c>
      <c r="N92" s="11">
        <f t="shared" si="24"/>
        <v>0</v>
      </c>
      <c r="O92" s="11">
        <f t="shared" si="24"/>
        <v>0</v>
      </c>
      <c r="P92" s="11">
        <f t="shared" si="24"/>
        <v>0</v>
      </c>
      <c r="Q92" s="24">
        <f>SUM(Q93:Q94)</f>
        <v>0</v>
      </c>
    </row>
    <row r="93" spans="2:17" s="25" customFormat="1" ht="20.25" x14ac:dyDescent="0.3">
      <c r="B93" s="26" t="s">
        <v>95</v>
      </c>
      <c r="C93" s="15">
        <v>0</v>
      </c>
      <c r="D93" s="15">
        <v>0</v>
      </c>
      <c r="E93" s="15">
        <v>0</v>
      </c>
      <c r="F93" s="15"/>
      <c r="G93" s="15"/>
      <c r="H93" s="15"/>
      <c r="I93" s="15"/>
      <c r="J93" s="15"/>
      <c r="K93" s="27"/>
      <c r="L93" s="15"/>
      <c r="M93" s="15"/>
      <c r="N93" s="15"/>
      <c r="O93" s="15"/>
      <c r="P93" s="15"/>
      <c r="Q93" s="27"/>
    </row>
    <row r="94" spans="2:17" s="25" customFormat="1" ht="20.25" x14ac:dyDescent="0.3">
      <c r="B94" s="26" t="s">
        <v>96</v>
      </c>
      <c r="C94" s="15">
        <v>0</v>
      </c>
      <c r="D94" s="15">
        <v>0</v>
      </c>
      <c r="E94" s="15">
        <v>0</v>
      </c>
      <c r="F94" s="15"/>
      <c r="G94" s="15"/>
      <c r="H94" s="15"/>
      <c r="I94" s="15"/>
      <c r="J94" s="15"/>
      <c r="K94" s="27"/>
      <c r="L94" s="15"/>
      <c r="M94" s="15"/>
      <c r="N94" s="15"/>
      <c r="O94" s="15"/>
      <c r="P94" s="15"/>
      <c r="Q94" s="27"/>
    </row>
    <row r="95" spans="2:17" s="25" customFormat="1" ht="20.25" hidden="1" x14ac:dyDescent="0.3">
      <c r="B95" s="26"/>
      <c r="C95" s="15"/>
      <c r="D95" s="15"/>
      <c r="E95" s="15"/>
      <c r="F95" s="15"/>
      <c r="G95" s="15"/>
      <c r="H95" s="15"/>
      <c r="I95" s="15"/>
      <c r="J95" s="15"/>
      <c r="K95" s="27"/>
      <c r="L95" s="15"/>
      <c r="M95" s="15"/>
      <c r="N95" s="15"/>
      <c r="O95" s="15"/>
      <c r="P95" s="15"/>
      <c r="Q95" s="27"/>
    </row>
    <row r="96" spans="2:17" s="25" customFormat="1" ht="20.25" x14ac:dyDescent="0.3">
      <c r="B96" s="23" t="s">
        <v>97</v>
      </c>
      <c r="C96" s="11">
        <f>SUM(C97)</f>
        <v>0</v>
      </c>
      <c r="D96" s="11">
        <f>SUM(D97)</f>
        <v>0</v>
      </c>
      <c r="E96" s="11">
        <f>SUM(E97)</f>
        <v>0</v>
      </c>
      <c r="F96" s="11">
        <f t="shared" ref="F96:Q96" si="25">SUM(F97)</f>
        <v>0</v>
      </c>
      <c r="G96" s="11">
        <f t="shared" si="25"/>
        <v>0</v>
      </c>
      <c r="H96" s="11">
        <f t="shared" si="25"/>
        <v>0</v>
      </c>
      <c r="I96" s="11">
        <f t="shared" si="25"/>
        <v>0</v>
      </c>
      <c r="J96" s="11">
        <f t="shared" si="25"/>
        <v>0</v>
      </c>
      <c r="K96" s="24"/>
      <c r="L96" s="11">
        <f t="shared" si="25"/>
        <v>0</v>
      </c>
      <c r="M96" s="11">
        <f t="shared" si="25"/>
        <v>0</v>
      </c>
      <c r="N96" s="11">
        <f t="shared" si="25"/>
        <v>0</v>
      </c>
      <c r="O96" s="11">
        <f t="shared" si="25"/>
        <v>0</v>
      </c>
      <c r="P96" s="11">
        <f t="shared" si="25"/>
        <v>0</v>
      </c>
      <c r="Q96" s="24">
        <f t="shared" si="25"/>
        <v>0</v>
      </c>
    </row>
    <row r="97" spans="2:17" s="25" customFormat="1" ht="20.25" x14ac:dyDescent="0.3">
      <c r="B97" s="26" t="s">
        <v>98</v>
      </c>
      <c r="C97" s="15">
        <v>0</v>
      </c>
      <c r="D97" s="15">
        <v>0</v>
      </c>
      <c r="E97" s="15">
        <v>0</v>
      </c>
      <c r="F97" s="15"/>
      <c r="G97" s="15"/>
      <c r="H97" s="15"/>
      <c r="I97" s="15"/>
      <c r="J97" s="15"/>
      <c r="K97" s="27"/>
      <c r="L97" s="15"/>
      <c r="M97" s="15"/>
      <c r="N97" s="15"/>
      <c r="O97" s="15"/>
      <c r="P97" s="15"/>
      <c r="Q97" s="27"/>
    </row>
    <row r="98" spans="2:17" s="25" customFormat="1" ht="20.25" hidden="1" x14ac:dyDescent="0.3">
      <c r="B98" s="26"/>
      <c r="C98" s="15"/>
      <c r="D98" s="15"/>
      <c r="E98" s="15"/>
      <c r="F98" s="15"/>
      <c r="G98" s="15"/>
      <c r="H98" s="15"/>
      <c r="I98" s="15"/>
      <c r="J98" s="15"/>
      <c r="K98" s="27"/>
      <c r="L98" s="15"/>
      <c r="M98" s="15"/>
      <c r="N98" s="15"/>
      <c r="O98" s="15"/>
      <c r="P98" s="15"/>
      <c r="Q98" s="27"/>
    </row>
    <row r="99" spans="2:17" s="25" customFormat="1" ht="15.6" customHeight="1" x14ac:dyDescent="0.3">
      <c r="B99" s="23" t="s">
        <v>99</v>
      </c>
      <c r="C99" s="11">
        <f>+C88+C92+C96</f>
        <v>0</v>
      </c>
      <c r="D99" s="11">
        <f>+D88+D92+D96</f>
        <v>0</v>
      </c>
      <c r="E99" s="11">
        <f>+E88+E92+E96</f>
        <v>0</v>
      </c>
      <c r="F99" s="11">
        <f t="shared" ref="F99:J99" si="26">+F88+F92+F96</f>
        <v>0</v>
      </c>
      <c r="G99" s="11">
        <f t="shared" si="26"/>
        <v>0</v>
      </c>
      <c r="H99" s="11">
        <f t="shared" si="26"/>
        <v>0</v>
      </c>
      <c r="I99" s="11">
        <f t="shared" si="26"/>
        <v>0</v>
      </c>
      <c r="J99" s="11">
        <f t="shared" si="26"/>
        <v>0</v>
      </c>
      <c r="K99" s="24"/>
      <c r="L99" s="11">
        <f t="shared" ref="L99:P99" si="27">+L88+L92+L96</f>
        <v>0</v>
      </c>
      <c r="M99" s="11">
        <f t="shared" si="27"/>
        <v>0</v>
      </c>
      <c r="N99" s="11">
        <f t="shared" si="27"/>
        <v>0</v>
      </c>
      <c r="O99" s="11">
        <f t="shared" si="27"/>
        <v>0</v>
      </c>
      <c r="P99" s="11">
        <f t="shared" si="27"/>
        <v>0</v>
      </c>
      <c r="Q99" s="24">
        <f>+Q88+Q92+Q96</f>
        <v>0</v>
      </c>
    </row>
    <row r="100" spans="2:17" s="25" customFormat="1" ht="20.25" hidden="1" customHeight="1" x14ac:dyDescent="0.3">
      <c r="B100" s="26"/>
      <c r="C100" s="15"/>
      <c r="D100" s="15"/>
      <c r="E100" s="15"/>
      <c r="F100" s="15"/>
      <c r="G100" s="15"/>
      <c r="H100" s="15"/>
      <c r="I100" s="15"/>
      <c r="J100" s="15"/>
      <c r="K100" s="27"/>
      <c r="L100" s="15"/>
      <c r="M100" s="15"/>
      <c r="N100" s="15"/>
      <c r="O100" s="15"/>
      <c r="P100" s="15"/>
      <c r="Q100" s="27"/>
    </row>
    <row r="101" spans="2:17" ht="20.25" customHeight="1" x14ac:dyDescent="0.3">
      <c r="B101" s="30" t="s">
        <v>100</v>
      </c>
      <c r="C101" s="31">
        <f>+C85+C99</f>
        <v>454740734</v>
      </c>
      <c r="D101" s="31">
        <f>+D85+D99</f>
        <v>559131739</v>
      </c>
      <c r="E101" s="31">
        <f>+E85+E99</f>
        <v>23608960.469999999</v>
      </c>
      <c r="F101" s="31">
        <f t="shared" ref="F101:Q101" si="28">+F85+F99</f>
        <v>33652353.609999999</v>
      </c>
      <c r="G101" s="31">
        <f t="shared" si="28"/>
        <v>38846530.049999997</v>
      </c>
      <c r="H101" s="31">
        <f t="shared" si="28"/>
        <v>28373762.410000004</v>
      </c>
      <c r="I101" s="31">
        <f t="shared" si="28"/>
        <v>43598276.079999991</v>
      </c>
      <c r="J101" s="31">
        <f t="shared" si="28"/>
        <v>50071446.300000004</v>
      </c>
      <c r="K101" s="32">
        <f>SUM(K85:K100)</f>
        <v>28841783.899999999</v>
      </c>
      <c r="L101" s="31">
        <f t="shared" ref="L101:P101" si="29">+L85+L99</f>
        <v>31766271.809999999</v>
      </c>
      <c r="M101" s="31">
        <f t="shared" si="29"/>
        <v>33948877.780000001</v>
      </c>
      <c r="N101" s="31">
        <f t="shared" si="29"/>
        <v>39864375.620000005</v>
      </c>
      <c r="O101" s="31">
        <f t="shared" si="29"/>
        <v>76406027.220000029</v>
      </c>
      <c r="P101" s="31">
        <f t="shared" si="29"/>
        <v>0</v>
      </c>
      <c r="Q101" s="32">
        <f t="shared" si="28"/>
        <v>428978665.25</v>
      </c>
    </row>
    <row r="102" spans="2:17" ht="12" customHeight="1" x14ac:dyDescent="0.25">
      <c r="B102" s="33" t="s">
        <v>101</v>
      </c>
      <c r="C102" s="33"/>
      <c r="D102" s="33"/>
      <c r="E102" s="34"/>
      <c r="F102" s="34"/>
      <c r="G102" s="34"/>
      <c r="H102" s="35"/>
      <c r="I102" s="34"/>
      <c r="J102" s="34"/>
      <c r="K102" s="34"/>
      <c r="L102" s="34"/>
      <c r="M102" s="34"/>
      <c r="N102" s="34"/>
      <c r="O102" s="34"/>
      <c r="P102" s="34"/>
      <c r="Q102" s="34"/>
    </row>
    <row r="103" spans="2:17" ht="12" customHeight="1" x14ac:dyDescent="0.25">
      <c r="B103" s="33"/>
      <c r="C103" s="33"/>
      <c r="D103" s="33"/>
      <c r="E103" s="34"/>
      <c r="F103" s="34"/>
      <c r="G103" s="34"/>
      <c r="H103" s="35"/>
      <c r="I103" s="34"/>
      <c r="J103" s="34"/>
      <c r="K103" s="34"/>
      <c r="L103" s="34"/>
      <c r="M103" s="34"/>
      <c r="N103" s="34"/>
      <c r="O103" s="34"/>
      <c r="P103" s="34"/>
      <c r="Q103" s="34"/>
    </row>
    <row r="104" spans="2:17" ht="12" customHeight="1" thickBot="1" x14ac:dyDescent="0.3">
      <c r="B104" s="36"/>
      <c r="C104" s="36"/>
      <c r="D104" s="36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2:17" ht="31.5" customHeight="1" thickBot="1" x14ac:dyDescent="0.3">
      <c r="B105" s="66" t="s">
        <v>102</v>
      </c>
      <c r="C105" s="67"/>
      <c r="D105" s="36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2:17" ht="33" customHeight="1" thickBot="1" x14ac:dyDescent="0.35">
      <c r="B106" s="68" t="s">
        <v>103</v>
      </c>
      <c r="C106" s="69"/>
      <c r="D106" s="36"/>
      <c r="E106" s="34"/>
      <c r="F106" s="58" t="s">
        <v>109</v>
      </c>
      <c r="G106" s="58"/>
      <c r="H106" s="58"/>
      <c r="I106" s="34"/>
      <c r="J106" s="58" t="s">
        <v>110</v>
      </c>
      <c r="K106" s="58"/>
      <c r="L106" s="58"/>
      <c r="M106" s="58"/>
      <c r="N106" s="58"/>
      <c r="O106" s="58"/>
      <c r="P106" s="58"/>
      <c r="Q106" s="58"/>
    </row>
    <row r="107" spans="2:17" ht="53.25" customHeight="1" thickBot="1" x14ac:dyDescent="0.3">
      <c r="B107" s="56" t="s">
        <v>104</v>
      </c>
      <c r="C107" s="57"/>
      <c r="D107" s="36"/>
      <c r="E107" s="34"/>
      <c r="F107" s="59" t="s">
        <v>111</v>
      </c>
      <c r="G107" s="59"/>
      <c r="H107" s="59"/>
      <c r="I107" s="34"/>
      <c r="J107" s="59" t="s">
        <v>112</v>
      </c>
      <c r="K107" s="59"/>
      <c r="L107" s="59"/>
      <c r="M107" s="59"/>
      <c r="N107" s="59"/>
      <c r="O107" s="59"/>
      <c r="P107" s="59"/>
      <c r="Q107" s="59"/>
    </row>
    <row r="108" spans="2:17" ht="27" customHeight="1" x14ac:dyDescent="0.25">
      <c r="B108" s="37"/>
      <c r="C108" s="37"/>
      <c r="D108" s="36"/>
      <c r="E108" s="34"/>
      <c r="I108" s="34"/>
      <c r="J108" s="59" t="s">
        <v>113</v>
      </c>
      <c r="K108" s="59"/>
      <c r="L108" s="59"/>
      <c r="M108" s="59"/>
      <c r="N108" s="59"/>
      <c r="O108" s="59"/>
      <c r="P108" s="59"/>
      <c r="Q108" s="59"/>
    </row>
    <row r="109" spans="2:17" ht="53.25" customHeight="1" x14ac:dyDescent="0.25">
      <c r="B109" s="37"/>
      <c r="C109" s="37"/>
      <c r="D109" s="36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2:17" ht="15.6" customHeight="1" x14ac:dyDescent="0.25">
      <c r="B110" s="38"/>
      <c r="C110" s="38"/>
      <c r="D110" s="38"/>
      <c r="E110" s="34" t="s">
        <v>105</v>
      </c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2:17" ht="13.5" hidden="1" customHeight="1" x14ac:dyDescent="0.25">
      <c r="F111" s="39" t="s">
        <v>106</v>
      </c>
      <c r="G111" s="40"/>
      <c r="H111" s="39"/>
      <c r="I111" s="39"/>
      <c r="J111" s="40"/>
      <c r="K111" s="34"/>
      <c r="L111" s="34"/>
      <c r="M111" s="34"/>
      <c r="N111" s="34"/>
      <c r="O111" s="34"/>
      <c r="P111" s="34"/>
      <c r="Q111" s="34"/>
    </row>
    <row r="112" spans="2:17" ht="12" hidden="1" customHeight="1" x14ac:dyDescent="0.25">
      <c r="B112" s="41"/>
      <c r="C112" s="41"/>
      <c r="D112" s="41"/>
      <c r="E112" s="40"/>
      <c r="F112" s="40"/>
      <c r="G112" s="39"/>
      <c r="H112" s="39"/>
      <c r="I112" s="39"/>
      <c r="J112" s="40"/>
      <c r="K112" s="34"/>
      <c r="L112" s="34"/>
      <c r="M112" s="34"/>
      <c r="N112" s="34"/>
      <c r="O112" s="34"/>
      <c r="P112" s="34"/>
      <c r="Q112" s="34"/>
    </row>
    <row r="113" spans="2:17" ht="15.6" customHeight="1" x14ac:dyDescent="0.25">
      <c r="B113" s="41"/>
      <c r="C113" s="41"/>
      <c r="D113" s="41"/>
      <c r="E113" s="40"/>
      <c r="F113" s="40"/>
      <c r="G113" s="40"/>
      <c r="H113" s="39"/>
      <c r="I113" s="39"/>
      <c r="J113" s="40"/>
      <c r="K113" s="34"/>
      <c r="L113" s="34"/>
      <c r="M113" s="34"/>
      <c r="N113" s="34"/>
      <c r="O113" s="34"/>
      <c r="P113" s="34"/>
      <c r="Q113" s="34"/>
    </row>
    <row r="114" spans="2:17" ht="15" customHeight="1" x14ac:dyDescent="0.25">
      <c r="B114" s="41"/>
      <c r="C114" s="41"/>
      <c r="D114" s="41"/>
      <c r="E114" s="40"/>
      <c r="F114" s="40"/>
      <c r="G114" s="39"/>
      <c r="H114" s="39"/>
      <c r="I114" s="39"/>
      <c r="J114" s="40"/>
      <c r="K114" s="34"/>
      <c r="L114" s="34"/>
      <c r="M114" s="34"/>
      <c r="N114" s="34"/>
      <c r="O114" s="34"/>
      <c r="P114" s="34"/>
      <c r="Q114" s="34"/>
    </row>
    <row r="115" spans="2:17" ht="15" customHeight="1" x14ac:dyDescent="0.25">
      <c r="B115" s="41" t="s">
        <v>107</v>
      </c>
      <c r="C115" s="41"/>
      <c r="D115" s="41"/>
      <c r="E115" s="40"/>
      <c r="F115" s="40"/>
      <c r="G115" s="39"/>
      <c r="H115" s="39"/>
      <c r="I115" s="39"/>
      <c r="J115" s="40" t="s">
        <v>108</v>
      </c>
      <c r="K115" s="34"/>
      <c r="L115" s="34"/>
      <c r="M115" s="34"/>
      <c r="N115" s="34"/>
      <c r="O115" s="34"/>
      <c r="P115" s="34"/>
      <c r="Q115" s="34"/>
    </row>
    <row r="116" spans="2:17" ht="15" customHeight="1" x14ac:dyDescent="0.25">
      <c r="B116" s="41"/>
      <c r="C116" s="41"/>
      <c r="D116" s="41"/>
      <c r="H116" s="39"/>
      <c r="I116" s="39"/>
    </row>
    <row r="117" spans="2:17" ht="15.6" customHeight="1" x14ac:dyDescent="0.25">
      <c r="B117" s="41"/>
      <c r="C117" s="41"/>
      <c r="D117" s="41"/>
      <c r="H117" s="39"/>
      <c r="I117" s="39"/>
    </row>
    <row r="118" spans="2:17" ht="15.6" customHeight="1" x14ac:dyDescent="0.25">
      <c r="B118" s="41"/>
      <c r="C118" s="41"/>
      <c r="D118" s="41"/>
      <c r="E118" s="42"/>
      <c r="F118" s="42"/>
      <c r="G118" s="42"/>
      <c r="H118" s="39"/>
      <c r="I118" s="39"/>
    </row>
    <row r="119" spans="2:17" ht="15.6" customHeight="1" x14ac:dyDescent="0.25">
      <c r="B119" s="41"/>
      <c r="C119" s="41"/>
      <c r="D119" s="41"/>
      <c r="E119" s="42"/>
      <c r="F119" s="42"/>
      <c r="G119" s="42"/>
      <c r="H119" s="39"/>
      <c r="I119" s="39"/>
      <c r="J119" s="43"/>
      <c r="K119" s="34"/>
      <c r="L119" s="34"/>
      <c r="M119" s="34"/>
      <c r="N119" s="34"/>
      <c r="O119" s="34"/>
      <c r="P119" s="34"/>
      <c r="Q119" s="34"/>
    </row>
    <row r="120" spans="2:17" ht="15.6" customHeight="1" x14ac:dyDescent="0.25">
      <c r="B120" s="41"/>
      <c r="C120" s="41"/>
      <c r="D120" s="41"/>
      <c r="E120" s="42"/>
      <c r="F120" s="42"/>
      <c r="G120" s="42"/>
      <c r="H120" s="39"/>
      <c r="I120" s="39"/>
      <c r="J120" s="43"/>
      <c r="K120" s="34"/>
      <c r="L120" s="34"/>
      <c r="M120" s="34"/>
      <c r="N120" s="34"/>
      <c r="O120" s="34"/>
      <c r="P120" s="34"/>
      <c r="Q120" s="34"/>
    </row>
    <row r="121" spans="2:17" ht="15.6" customHeight="1" x14ac:dyDescent="0.25">
      <c r="B121" s="41"/>
      <c r="C121" s="41"/>
      <c r="D121" s="41"/>
      <c r="E121" s="42"/>
      <c r="F121" s="42"/>
      <c r="G121" s="42"/>
      <c r="H121" s="39"/>
      <c r="I121" s="39"/>
      <c r="J121" s="43"/>
      <c r="K121" s="34"/>
      <c r="L121" s="34"/>
      <c r="M121" s="34"/>
      <c r="N121" s="34"/>
      <c r="O121" s="34"/>
      <c r="P121" s="34"/>
      <c r="Q121" s="34"/>
    </row>
    <row r="122" spans="2:17" ht="15.6" customHeight="1" x14ac:dyDescent="0.25">
      <c r="B122" s="41"/>
      <c r="C122" s="41"/>
      <c r="D122" s="41"/>
      <c r="E122" s="42"/>
      <c r="F122" s="42"/>
      <c r="G122" s="42"/>
      <c r="H122" s="39"/>
      <c r="I122" s="39"/>
      <c r="J122" s="43"/>
      <c r="K122" s="34"/>
      <c r="L122" s="34"/>
      <c r="M122" s="34"/>
      <c r="N122" s="34"/>
      <c r="O122" s="34"/>
      <c r="P122" s="34"/>
      <c r="Q122" s="34"/>
    </row>
    <row r="123" spans="2:17" ht="15.6" customHeight="1" x14ac:dyDescent="0.25">
      <c r="B123" s="41"/>
      <c r="C123" s="41"/>
      <c r="D123" s="41"/>
      <c r="E123" s="40"/>
      <c r="F123" s="40"/>
      <c r="G123" s="39"/>
      <c r="H123" s="39"/>
      <c r="I123" s="39"/>
      <c r="J123" s="39"/>
      <c r="K123" s="34"/>
      <c r="L123" s="34"/>
      <c r="M123" s="34"/>
      <c r="N123" s="34"/>
      <c r="O123" s="34"/>
      <c r="P123" s="34"/>
      <c r="Q123" s="34"/>
    </row>
    <row r="124" spans="2:17" ht="15.6" customHeight="1" x14ac:dyDescent="0.25">
      <c r="B124" s="41"/>
      <c r="C124" s="41"/>
      <c r="D124" s="41"/>
      <c r="E124" s="40"/>
      <c r="F124" s="40"/>
      <c r="G124" s="39"/>
      <c r="H124" s="39"/>
      <c r="I124" s="39"/>
      <c r="J124" s="39"/>
      <c r="K124" s="34"/>
      <c r="L124" s="34"/>
      <c r="M124" s="34"/>
      <c r="N124" s="34"/>
      <c r="O124" s="34"/>
      <c r="P124" s="34"/>
      <c r="Q124" s="34"/>
    </row>
    <row r="125" spans="2:17" ht="15.6" customHeight="1" x14ac:dyDescent="0.25">
      <c r="B125" s="41"/>
      <c r="C125" s="41"/>
      <c r="D125" s="41"/>
      <c r="E125" s="44"/>
      <c r="F125" s="44"/>
      <c r="G125" s="45"/>
      <c r="H125" s="45"/>
      <c r="I125" s="45"/>
      <c r="J125" s="45"/>
      <c r="K125" s="46"/>
      <c r="L125" s="46"/>
      <c r="M125" s="46"/>
      <c r="N125" s="46"/>
      <c r="O125" s="46"/>
      <c r="P125" s="46"/>
      <c r="Q125" s="46"/>
    </row>
    <row r="126" spans="2:17" ht="15.6" customHeight="1" x14ac:dyDescent="0.25">
      <c r="B126" s="41"/>
      <c r="C126" s="41"/>
      <c r="D126" s="41"/>
      <c r="E126" s="44"/>
      <c r="F126" s="44"/>
      <c r="G126" s="45"/>
      <c r="H126" s="47"/>
      <c r="I126" s="45"/>
      <c r="J126" s="44"/>
      <c r="K126" s="46"/>
      <c r="L126" s="46"/>
      <c r="M126" s="46"/>
      <c r="N126" s="46"/>
      <c r="O126" s="46"/>
      <c r="P126" s="46"/>
      <c r="Q126" s="46"/>
    </row>
    <row r="127" spans="2:17" ht="15.6" customHeight="1" x14ac:dyDescent="0.25">
      <c r="B127" s="48"/>
      <c r="C127" s="48"/>
      <c r="D127" s="48"/>
      <c r="E127" s="49"/>
      <c r="F127" s="44"/>
      <c r="G127" s="45"/>
      <c r="H127" s="45"/>
      <c r="I127" s="44"/>
      <c r="J127" s="49"/>
      <c r="K127" s="46"/>
      <c r="L127" s="46"/>
      <c r="M127" s="46"/>
      <c r="N127" s="46"/>
      <c r="O127" s="46"/>
      <c r="P127" s="46"/>
      <c r="Q127" s="46"/>
    </row>
    <row r="128" spans="2:17" ht="15.6" customHeight="1" x14ac:dyDescent="0.25">
      <c r="B128" s="41"/>
      <c r="C128" s="41"/>
      <c r="D128" s="41"/>
      <c r="E128" s="44"/>
      <c r="F128" s="44"/>
      <c r="G128" s="45"/>
      <c r="H128" s="45"/>
      <c r="I128" s="44"/>
      <c r="J128" s="44"/>
      <c r="K128" s="46"/>
      <c r="L128" s="46"/>
      <c r="M128" s="46"/>
      <c r="N128" s="46"/>
      <c r="O128" s="46"/>
      <c r="P128" s="46"/>
      <c r="Q128" s="46"/>
    </row>
    <row r="129" spans="2:17" ht="15.6" customHeight="1" x14ac:dyDescent="0.25">
      <c r="B129" s="41"/>
      <c r="C129" s="41"/>
      <c r="D129" s="41"/>
      <c r="E129" s="44"/>
      <c r="F129" s="44"/>
      <c r="G129" s="45"/>
      <c r="H129" s="45"/>
      <c r="I129" s="44"/>
      <c r="J129" s="45"/>
      <c r="K129" s="46"/>
      <c r="L129" s="46"/>
      <c r="M129" s="46"/>
      <c r="N129" s="46"/>
      <c r="O129" s="46"/>
      <c r="P129" s="46"/>
      <c r="Q129" s="46"/>
    </row>
    <row r="130" spans="2:17" ht="15.6" customHeight="1" x14ac:dyDescent="0.25">
      <c r="B130" s="48"/>
      <c r="C130" s="48"/>
      <c r="D130" s="48"/>
      <c r="E130" s="47"/>
      <c r="F130" s="47"/>
      <c r="G130" s="47"/>
      <c r="H130" s="50"/>
      <c r="I130" s="44"/>
      <c r="J130" s="50"/>
      <c r="K130" s="46"/>
      <c r="L130" s="46"/>
      <c r="M130" s="46"/>
      <c r="N130" s="46"/>
      <c r="O130" s="46"/>
      <c r="P130" s="46"/>
      <c r="Q130" s="46"/>
    </row>
    <row r="131" spans="2:17" ht="15.6" customHeight="1" x14ac:dyDescent="0.25">
      <c r="B131" s="51"/>
      <c r="C131" s="51"/>
      <c r="D131" s="51"/>
      <c r="E131" s="47"/>
      <c r="F131" s="47"/>
      <c r="G131" s="47"/>
      <c r="H131" s="52"/>
      <c r="I131" s="50"/>
      <c r="J131" s="52"/>
      <c r="K131" s="46"/>
      <c r="L131" s="46"/>
      <c r="M131" s="46"/>
      <c r="N131" s="46"/>
      <c r="O131" s="46"/>
      <c r="P131" s="46"/>
      <c r="Q131" s="46"/>
    </row>
    <row r="132" spans="2:17" ht="15.6" customHeight="1" x14ac:dyDescent="0.25">
      <c r="B132" s="41"/>
      <c r="C132" s="41"/>
      <c r="D132" s="41"/>
      <c r="E132" s="39"/>
      <c r="F132" s="39"/>
      <c r="G132" s="53"/>
      <c r="H132" s="53"/>
      <c r="I132" s="55"/>
      <c r="J132" s="55"/>
      <c r="K132" s="34"/>
      <c r="L132" s="34"/>
      <c r="M132" s="34"/>
      <c r="N132" s="34"/>
      <c r="O132" s="34"/>
      <c r="P132" s="34"/>
      <c r="Q132" s="34"/>
    </row>
    <row r="133" spans="2:17" ht="15.6" customHeight="1" x14ac:dyDescent="0.25">
      <c r="B133" s="41"/>
      <c r="C133" s="41"/>
      <c r="D133" s="41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2:17" ht="15.6" customHeight="1" x14ac:dyDescent="0.25">
      <c r="B134" s="41"/>
      <c r="C134" s="41"/>
      <c r="D134" s="41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2:17" ht="15.6" customHeight="1" x14ac:dyDescent="0.25">
      <c r="B135" s="54"/>
      <c r="C135" s="54"/>
      <c r="D135" s="5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2:17" ht="15.6" customHeight="1" x14ac:dyDescent="0.25">
      <c r="B136" s="54"/>
      <c r="C136" s="54"/>
      <c r="D136" s="5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2:17" ht="15.6" customHeight="1" x14ac:dyDescent="0.25">
      <c r="B137" s="54"/>
      <c r="C137" s="54"/>
      <c r="D137" s="5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2:17" ht="15.6" customHeight="1" x14ac:dyDescent="0.25">
      <c r="B138" s="54"/>
      <c r="C138" s="54"/>
      <c r="D138" s="5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2:17" ht="15.6" customHeight="1" x14ac:dyDescent="0.25">
      <c r="B139" s="54"/>
      <c r="C139" s="54"/>
      <c r="D139" s="5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2:17" ht="15.6" customHeight="1" x14ac:dyDescent="0.25">
      <c r="B140" s="54"/>
      <c r="C140" s="54"/>
      <c r="D140" s="5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2:17" ht="15.6" customHeight="1" x14ac:dyDescent="0.25">
      <c r="B141" s="54"/>
      <c r="C141" s="54"/>
      <c r="D141" s="5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2:17" ht="15.6" customHeight="1" x14ac:dyDescent="0.25">
      <c r="B142" s="54"/>
      <c r="C142" s="54"/>
      <c r="D142" s="5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2:17" ht="15.6" customHeight="1" x14ac:dyDescent="0.25">
      <c r="B143" s="54"/>
      <c r="C143" s="54"/>
      <c r="D143" s="5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2:17" ht="15.6" customHeight="1" x14ac:dyDescent="0.25">
      <c r="B144" s="54"/>
      <c r="C144" s="54"/>
      <c r="D144" s="5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2:17" ht="15.6" customHeight="1" x14ac:dyDescent="0.25">
      <c r="B145" s="54"/>
      <c r="C145" s="54"/>
      <c r="D145" s="5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2:17" ht="15.6" customHeight="1" x14ac:dyDescent="0.25">
      <c r="B146" s="54"/>
      <c r="C146" s="54"/>
      <c r="D146" s="5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2:17" ht="15.6" customHeight="1" x14ac:dyDescent="0.25">
      <c r="B147" s="54"/>
      <c r="C147" s="54"/>
      <c r="D147" s="5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2:17" ht="15.6" customHeight="1" x14ac:dyDescent="0.25">
      <c r="B148" s="54"/>
      <c r="C148" s="54"/>
      <c r="D148" s="5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2:17" ht="15.6" customHeight="1" x14ac:dyDescent="0.25">
      <c r="B149" s="54"/>
      <c r="C149" s="54"/>
      <c r="D149" s="5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2:17" ht="15.6" customHeight="1" x14ac:dyDescent="0.25">
      <c r="B150" s="54"/>
      <c r="C150" s="54"/>
      <c r="D150" s="5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2:17" ht="15.6" customHeight="1" x14ac:dyDescent="0.25">
      <c r="B151" s="54"/>
      <c r="C151" s="54"/>
      <c r="D151" s="5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2:17" ht="15.6" customHeight="1" x14ac:dyDescent="0.25">
      <c r="B152" s="54"/>
      <c r="C152" s="54"/>
      <c r="D152" s="5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2:17" ht="15.6" customHeight="1" x14ac:dyDescent="0.25">
      <c r="B153" s="54"/>
      <c r="C153" s="54"/>
      <c r="D153" s="5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2:17" ht="15.6" customHeight="1" x14ac:dyDescent="0.25">
      <c r="B154" s="54"/>
      <c r="C154" s="54"/>
      <c r="D154" s="5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2:17" ht="15.6" customHeight="1" x14ac:dyDescent="0.25">
      <c r="B155" s="54"/>
      <c r="C155" s="54"/>
      <c r="D155" s="5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2:17" ht="15.6" customHeight="1" x14ac:dyDescent="0.25">
      <c r="B156" s="54"/>
      <c r="C156" s="54"/>
      <c r="D156" s="5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2:17" ht="15.6" customHeight="1" x14ac:dyDescent="0.25">
      <c r="B157" s="54"/>
      <c r="C157" s="54"/>
      <c r="D157" s="5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2:17" ht="15.6" customHeight="1" x14ac:dyDescent="0.25">
      <c r="B158" s="54"/>
      <c r="C158" s="54"/>
      <c r="D158" s="5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2:17" ht="15.6" customHeight="1" x14ac:dyDescent="0.25">
      <c r="B159" s="54"/>
      <c r="C159" s="54"/>
      <c r="D159" s="5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2:17" ht="15.6" customHeight="1" x14ac:dyDescent="0.25">
      <c r="B160" s="54"/>
      <c r="C160" s="54"/>
      <c r="D160" s="5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2:17" ht="15.6" customHeight="1" x14ac:dyDescent="0.25">
      <c r="B161" s="54"/>
      <c r="C161" s="54"/>
      <c r="D161" s="5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2:17" ht="15.6" customHeight="1" x14ac:dyDescent="0.25">
      <c r="B162" s="54"/>
      <c r="C162" s="54"/>
      <c r="D162" s="5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2:17" ht="15.6" customHeight="1" x14ac:dyDescent="0.25">
      <c r="B163" s="54"/>
      <c r="C163" s="54"/>
      <c r="D163" s="5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2:17" ht="15.6" customHeight="1" x14ac:dyDescent="0.25">
      <c r="B164" s="54"/>
      <c r="C164" s="54"/>
      <c r="D164" s="5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2:17" ht="15.6" customHeight="1" x14ac:dyDescent="0.25">
      <c r="B165" s="54"/>
      <c r="C165" s="54"/>
      <c r="D165" s="5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2:17" ht="15.6" customHeight="1" x14ac:dyDescent="0.25">
      <c r="B166" s="54"/>
      <c r="C166" s="54"/>
      <c r="D166" s="5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2:17" ht="15.6" customHeight="1" x14ac:dyDescent="0.25">
      <c r="B167" s="54"/>
      <c r="C167" s="54"/>
      <c r="D167" s="5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2:17" ht="15.6" customHeight="1" x14ac:dyDescent="0.25">
      <c r="B168" s="54"/>
      <c r="C168" s="54"/>
      <c r="D168" s="5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2:17" ht="15.6" customHeight="1" x14ac:dyDescent="0.25">
      <c r="B169" s="54"/>
      <c r="C169" s="54"/>
      <c r="D169" s="5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2:17" ht="15.6" customHeight="1" x14ac:dyDescent="0.25">
      <c r="B170" s="54"/>
      <c r="C170" s="54"/>
      <c r="D170" s="5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2:17" ht="15.6" customHeight="1" x14ac:dyDescent="0.25">
      <c r="B171" s="54"/>
      <c r="C171" s="54"/>
      <c r="D171" s="5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2:17" ht="15.6" customHeight="1" x14ac:dyDescent="0.25">
      <c r="B172" s="54"/>
      <c r="C172" s="54"/>
      <c r="D172" s="5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2:17" ht="15.6" customHeight="1" x14ac:dyDescent="0.25">
      <c r="B173" s="54"/>
      <c r="C173" s="54"/>
      <c r="D173" s="5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2:17" ht="15.6" customHeight="1" x14ac:dyDescent="0.25">
      <c r="B174" s="54"/>
      <c r="C174" s="54"/>
      <c r="D174" s="5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2:17" ht="15.6" customHeight="1" x14ac:dyDescent="0.25">
      <c r="B175" s="54"/>
      <c r="C175" s="54"/>
      <c r="D175" s="5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2:17" ht="15.6" customHeight="1" x14ac:dyDescent="0.25">
      <c r="B176" s="54"/>
      <c r="C176" s="54"/>
      <c r="D176" s="5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2:17" ht="15.6" customHeight="1" x14ac:dyDescent="0.25">
      <c r="B177" s="54"/>
      <c r="C177" s="54"/>
      <c r="D177" s="5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2:17" ht="15.6" customHeight="1" x14ac:dyDescent="0.25">
      <c r="B178" s="54"/>
      <c r="C178" s="54"/>
      <c r="D178" s="5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2:17" ht="15.6" customHeight="1" x14ac:dyDescent="0.25">
      <c r="B179" s="54"/>
      <c r="C179" s="54"/>
      <c r="D179" s="5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2:17" ht="15.6" customHeight="1" x14ac:dyDescent="0.25">
      <c r="B180" s="54"/>
      <c r="C180" s="54"/>
      <c r="D180" s="5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2:17" ht="15.6" customHeight="1" x14ac:dyDescent="0.25">
      <c r="B181" s="54"/>
      <c r="C181" s="54"/>
      <c r="D181" s="5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2:17" ht="15.6" customHeight="1" x14ac:dyDescent="0.25">
      <c r="B182" s="54"/>
      <c r="C182" s="54"/>
      <c r="D182" s="5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2:17" ht="15.6" customHeight="1" x14ac:dyDescent="0.25">
      <c r="B183" s="54"/>
      <c r="C183" s="54"/>
      <c r="D183" s="5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2:17" ht="15.6" customHeight="1" x14ac:dyDescent="0.25">
      <c r="B184" s="54"/>
      <c r="C184" s="54"/>
      <c r="D184" s="5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2:17" ht="15.6" customHeight="1" x14ac:dyDescent="0.25">
      <c r="B185" s="54"/>
      <c r="C185" s="54"/>
      <c r="D185" s="5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2:17" ht="15.6" customHeight="1" x14ac:dyDescent="0.25">
      <c r="B186" s="54"/>
      <c r="C186" s="54"/>
      <c r="D186" s="5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2:17" ht="15.6" customHeight="1" x14ac:dyDescent="0.25">
      <c r="B187" s="54"/>
      <c r="C187" s="54"/>
      <c r="D187" s="5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2:17" ht="15.6" customHeight="1" x14ac:dyDescent="0.25">
      <c r="B188" s="54"/>
      <c r="C188" s="54"/>
      <c r="D188" s="5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2:17" ht="15.6" customHeight="1" x14ac:dyDescent="0.25">
      <c r="B189" s="54"/>
      <c r="C189" s="54"/>
      <c r="D189" s="5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2:17" ht="15.6" customHeight="1" x14ac:dyDescent="0.25">
      <c r="B190" s="54"/>
      <c r="C190" s="54"/>
      <c r="D190" s="5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2:17" ht="15.6" customHeight="1" x14ac:dyDescent="0.25">
      <c r="B191" s="54"/>
      <c r="C191" s="54"/>
      <c r="D191" s="5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2:17" ht="15.6" customHeight="1" x14ac:dyDescent="0.25">
      <c r="B192" s="54"/>
      <c r="C192" s="54"/>
      <c r="D192" s="5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2:17" ht="15.6" customHeight="1" x14ac:dyDescent="0.25">
      <c r="B193" s="54"/>
      <c r="C193" s="54"/>
      <c r="D193" s="5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2:17" ht="15.6" customHeight="1" x14ac:dyDescent="0.25">
      <c r="B194" s="54"/>
      <c r="C194" s="54"/>
      <c r="D194" s="5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2:17" ht="15.6" customHeight="1" x14ac:dyDescent="0.25">
      <c r="B195" s="54"/>
      <c r="C195" s="54"/>
      <c r="D195" s="5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2:17" ht="15.6" customHeight="1" x14ac:dyDescent="0.25">
      <c r="B196" s="54"/>
      <c r="C196" s="54"/>
      <c r="D196" s="5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2:17" ht="15.6" customHeight="1" x14ac:dyDescent="0.25">
      <c r="B197" s="54"/>
      <c r="C197" s="54"/>
      <c r="D197" s="5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2:17" ht="15.6" customHeight="1" x14ac:dyDescent="0.25">
      <c r="B198" s="54"/>
      <c r="C198" s="54"/>
      <c r="D198" s="5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2:17" ht="15.6" customHeight="1" x14ac:dyDescent="0.25">
      <c r="B199" s="54"/>
      <c r="C199" s="54"/>
      <c r="D199" s="5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2:17" ht="15.6" customHeight="1" x14ac:dyDescent="0.25">
      <c r="B200" s="54"/>
      <c r="C200" s="54"/>
      <c r="D200" s="5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2:17" ht="15.6" customHeight="1" x14ac:dyDescent="0.25">
      <c r="B201" s="54"/>
      <c r="C201" s="54"/>
      <c r="D201" s="5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2:17" ht="15.6" customHeight="1" x14ac:dyDescent="0.25">
      <c r="B202" s="54"/>
      <c r="C202" s="54"/>
      <c r="D202" s="5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2:17" ht="15.6" customHeight="1" x14ac:dyDescent="0.25"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</row>
    <row r="204" spans="2:17" ht="15.6" customHeight="1" x14ac:dyDescent="0.25"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</row>
    <row r="205" spans="2:17" ht="15.6" customHeight="1" x14ac:dyDescent="0.25"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</row>
    <row r="206" spans="2:17" ht="15.6" customHeight="1" x14ac:dyDescent="0.25"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</row>
    <row r="207" spans="2:17" ht="15.6" customHeight="1" x14ac:dyDescent="0.25"/>
    <row r="208" spans="2:17" ht="15.6" customHeight="1" x14ac:dyDescent="0.25"/>
    <row r="209" ht="15.6" customHeight="1" x14ac:dyDescent="0.25"/>
    <row r="210" ht="15.6" customHeight="1" x14ac:dyDescent="0.25"/>
    <row r="211" ht="15.6" customHeight="1" x14ac:dyDescent="0.25"/>
    <row r="212" ht="15.6" customHeight="1" x14ac:dyDescent="0.25"/>
    <row r="213" ht="15.6" customHeight="1" x14ac:dyDescent="0.25"/>
    <row r="214" ht="15.6" customHeight="1" x14ac:dyDescent="0.25"/>
    <row r="215" ht="15.6" customHeight="1" x14ac:dyDescent="0.25"/>
    <row r="216" ht="15.6" customHeight="1" x14ac:dyDescent="0.25"/>
    <row r="217" ht="15.6" customHeight="1" x14ac:dyDescent="0.25"/>
    <row r="218" ht="15.6" customHeight="1" x14ac:dyDescent="0.25"/>
    <row r="219" ht="15.6" customHeight="1" x14ac:dyDescent="0.25"/>
    <row r="220" ht="15.6" customHeight="1" x14ac:dyDescent="0.25"/>
    <row r="221" ht="15.6" customHeight="1" x14ac:dyDescent="0.25"/>
    <row r="222" ht="15.6" customHeight="1" x14ac:dyDescent="0.25"/>
    <row r="223" ht="15.6" customHeight="1" x14ac:dyDescent="0.25"/>
    <row r="22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  <row r="284" ht="15.6" customHeight="1" x14ac:dyDescent="0.25"/>
    <row r="285" ht="15.6" customHeight="1" x14ac:dyDescent="0.25"/>
  </sheetData>
  <mergeCells count="19">
    <mergeCell ref="B106:C106"/>
    <mergeCell ref="A2:Q2"/>
    <mergeCell ref="A3:Q3"/>
    <mergeCell ref="A4:Q4"/>
    <mergeCell ref="A5:Q5"/>
    <mergeCell ref="A6:Q6"/>
    <mergeCell ref="A7:Q7"/>
    <mergeCell ref="B9:B10"/>
    <mergeCell ref="C9:C10"/>
    <mergeCell ref="D9:D10"/>
    <mergeCell ref="E9:P9"/>
    <mergeCell ref="B105:C105"/>
    <mergeCell ref="I132:J132"/>
    <mergeCell ref="B107:C107"/>
    <mergeCell ref="F106:H106"/>
    <mergeCell ref="J106:Q106"/>
    <mergeCell ref="F107:H107"/>
    <mergeCell ref="J107:Q107"/>
    <mergeCell ref="J108:Q108"/>
  </mergeCells>
  <pageMargins left="0.19685039370078741" right="0.19685039370078741" top="0.19685039370078741" bottom="0.19685039370078741" header="0.19685039370078741" footer="0.19685039370078741"/>
  <pageSetup scale="3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2021-12-01T13:55:44Z</cp:lastPrinted>
  <dcterms:created xsi:type="dcterms:W3CDTF">2021-11-08T14:46:14Z</dcterms:created>
  <dcterms:modified xsi:type="dcterms:W3CDTF">2021-12-01T16:44:27Z</dcterms:modified>
</cp:coreProperties>
</file>