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40F0EE71-9B49-4E53-9263-596F5FB66D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E19" i="1"/>
  <c r="R41" i="1" l="1"/>
  <c r="R59" i="1"/>
  <c r="R50" i="1"/>
  <c r="R30" i="1"/>
  <c r="R19" i="1"/>
  <c r="D59" i="1"/>
  <c r="C59" i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01" i="1" l="1"/>
  <c r="P85" i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  <c r="S111" i="1" s="1"/>
</calcChain>
</file>

<file path=xl/sharedStrings.xml><?xml version="1.0" encoding="utf-8"?>
<sst xmlns="http://schemas.openxmlformats.org/spreadsheetml/2006/main" count="115" uniqueCount="113">
  <si>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</si>
  <si>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</si>
  <si>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</si>
  <si>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</si>
  <si>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</si>
  <si>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</si>
  <si>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</si>
  <si>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</si>
  <si>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</si>
  <si>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</si>
  <si>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</si>
  <si>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</si>
  <si>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</si>
  <si>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</si>
  <si>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</si>
  <si>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</si>
  <si>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</si>
  <si>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</si>
  <si>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</si>
  <si>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</si>
  <si>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</si>
  <si>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</si>
  <si>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</si>
  <si>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</si>
  <si>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</si>
  <si>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</si>
  <si>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</si>
  <si>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</si>
  <si>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</si>
  <si>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</si>
  <si>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</si>
  <si>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</si>
  <si>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</si>
  <si>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</si>
  <si>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</si>
  <si>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</si>
  <si>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</si>
  <si>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</si>
  <si>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</si>
  <si>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</si>
  <si>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</si>
  <si>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</si>
  <si>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</si>
  <si>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</si>
  <si>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</si>
  <si>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</si>
  <si>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</si>
  <si>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</si>
  <si>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</si>
  <si>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</si>
  <si>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</si>
  <si>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</si>
  <si>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</si>
  <si>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</si>
  <si>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</si>
  <si>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</si>
  <si>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</si>
  <si>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</si>
  <si>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</si>
  <si>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</si>
  <si>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</si>
  <si>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</si>
  <si>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</si>
  <si>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</si>
  <si>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</si>
  <si>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</si>
  <si>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</si>
  <si>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</si>
  <si>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</si>
  <si>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</si>
  <si>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</si>
  <si>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</si>
  <si>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</si>
  <si>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</si>
  <si>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</si>
  <si>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</si>
  <si>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</si>
  <si>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</si>
  <si>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</si>
  <si>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</si>
  <si>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</si>
  <si>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</si>
  <si>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</si>
  <si>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</si>
  <si>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</si>
  <si>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</si>
  <si>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</si>
  <si>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</si>
  <si>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</si>
  <si>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</si>
  <si>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</si>
  <si>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</si>
  <si>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</si>
  <si>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</si>
  <si>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</si>
  <si>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</si>
  <si>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</si>
  <si>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</si>
  <si>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</si>
  <si>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</si>
  <si>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</si>
  <si>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t>Felix Joel Almonte Inoa</t>
  </si>
  <si>
    <t>Sub-Director</t>
  </si>
  <si>
    <t>Director Interino Administrativo y Financiero</t>
  </si>
  <si>
    <t>Año 2022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</si>
  <si>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</si>
  <si>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</si>
  <si>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</si>
  <si>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</si>
  <si>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</si>
  <si>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Septiembre</t>
  </si>
  <si>
    <t xml:space="preserve">Octubre </t>
  </si>
  <si>
    <r>
      <t>Encargada</t>
    </r>
    <r>
      <rPr>
        <sz val="12"/>
        <color theme="1"/>
        <rFont val="Calibri"/>
        <family val="2"/>
        <scheme val="minor"/>
      </rPr>
      <t xml:space="preserve"> Depto</t>
    </r>
    <r>
      <rPr>
        <b/>
        <sz val="12"/>
        <color theme="1"/>
        <rFont val="Calibri"/>
        <family val="2"/>
        <scheme val="minor"/>
      </rPr>
      <t>. Financiero interino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</si>
</sst>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17" fontId="6" fillId="2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15</xdr:col>
      <xdr:colOff>245027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3"/>
  <sheetViews>
    <sheetView tabSelected="1" topLeftCell="A62" zoomScale="69" zoomScaleNormal="69" zoomScalePageLayoutView="80" workbookViewId="0">
      <selection activeCell="Q101" sqref="Q101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5.42578125" customWidth="1"/>
    <col min="17" max="17" width="17.28515625" customWidth="1"/>
    <col min="18" max="18" width="26.285156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1" x14ac:dyDescent="0.3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1" x14ac:dyDescent="0.3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1" x14ac:dyDescent="0.3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26.25" x14ac:dyDescent="0.4">
      <c r="A6" s="67" t="s">
        <v>104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21" x14ac:dyDescent="0.35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2" customHeight="1" thickBot="1" x14ac:dyDescent="0.3"/>
    <row r="9" spans="1:18" ht="15.75" customHeight="1" x14ac:dyDescent="0.25">
      <c r="B9" s="68" t="s">
        <v>5</v>
      </c>
      <c r="C9" s="70" t="s">
        <v>6</v>
      </c>
      <c r="D9" s="70" t="s">
        <v>7</v>
      </c>
      <c r="E9" s="72" t="s">
        <v>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52"/>
      <c r="R9" s="2"/>
    </row>
    <row r="10" spans="1:18" ht="30.75" customHeight="1" thickBot="1" x14ac:dyDescent="0.3">
      <c r="B10" s="69"/>
      <c r="C10" s="71"/>
      <c r="D10" s="71"/>
      <c r="E10" s="3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5" t="s">
        <v>15</v>
      </c>
      <c r="L10" s="4" t="s">
        <v>16</v>
      </c>
      <c r="M10" s="4" t="s">
        <v>14</v>
      </c>
      <c r="N10" s="4" t="s">
        <v>109</v>
      </c>
      <c r="O10" s="4" t="s">
        <v>16</v>
      </c>
      <c r="P10" s="4" t="s">
        <v>110</v>
      </c>
      <c r="Q10" s="58" t="s">
        <v>111</v>
      </c>
      <c r="R10" s="6" t="s">
        <v>17</v>
      </c>
    </row>
    <row r="11" spans="1:18" ht="15.6" customHeight="1" x14ac:dyDescent="0.25">
      <c r="B11" s="7" t="s">
        <v>18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2.5" customHeight="1" x14ac:dyDescent="0.3">
      <c r="B12" s="10" t="s">
        <v>19</v>
      </c>
      <c r="C12" s="11">
        <f t="shared" ref="C12:J12" si="0">SUM(C13:C17)</f>
        <v>465380511</v>
      </c>
      <c r="D12" s="11">
        <f t="shared" si="0"/>
        <v>513780511</v>
      </c>
      <c r="E12" s="11">
        <f t="shared" si="0"/>
        <v>25800841.93</v>
      </c>
      <c r="F12" s="12">
        <f t="shared" si="0"/>
        <v>28426848.949999999</v>
      </c>
      <c r="G12" s="12">
        <f t="shared" si="0"/>
        <v>27319127.509999998</v>
      </c>
      <c r="H12" s="12">
        <f t="shared" si="0"/>
        <v>47888661.710000001</v>
      </c>
      <c r="I12" s="12">
        <f t="shared" si="0"/>
        <v>27393022.120000001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32199038.329999998</v>
      </c>
      <c r="N12" s="12">
        <f t="shared" si="1"/>
        <v>37751490.579999998</v>
      </c>
      <c r="O12" s="12">
        <f t="shared" si="1"/>
        <v>41887215.340000004</v>
      </c>
      <c r="P12" s="12">
        <f t="shared" si="1"/>
        <v>27509167.469999999</v>
      </c>
      <c r="Q12" s="12">
        <f t="shared" ref="Q12" si="2">SUM(Q13:Q17)</f>
        <v>57972829.199999996</v>
      </c>
      <c r="R12" s="13">
        <f>SUM(E12:Q12)</f>
        <v>354148243.14000005</v>
      </c>
    </row>
    <row r="13" spans="1:18" ht="15.6" customHeight="1" x14ac:dyDescent="0.3">
      <c r="B13" s="14" t="s">
        <v>20</v>
      </c>
      <c r="C13" s="15">
        <v>292444501</v>
      </c>
      <c r="D13" s="15">
        <v>336324536.05000001</v>
      </c>
      <c r="E13" s="15">
        <v>21589402</v>
      </c>
      <c r="F13" s="16">
        <v>21824902</v>
      </c>
      <c r="G13" s="16">
        <v>21736402</v>
      </c>
      <c r="H13" s="16">
        <v>21828402</v>
      </c>
      <c r="I13" s="16">
        <v>21914689.030000001</v>
      </c>
      <c r="J13" s="16">
        <v>0</v>
      </c>
      <c r="K13" s="17">
        <v>0</v>
      </c>
      <c r="L13" s="16">
        <v>0</v>
      </c>
      <c r="M13" s="16">
        <v>26108332.09</v>
      </c>
      <c r="N13" s="16">
        <v>30890598.59</v>
      </c>
      <c r="O13" s="16">
        <v>34448402</v>
      </c>
      <c r="P13" s="16">
        <v>22017367</v>
      </c>
      <c r="Q13" s="16">
        <v>22953436.449999999</v>
      </c>
      <c r="R13" s="17"/>
    </row>
    <row r="14" spans="1:18" ht="15.6" customHeight="1" x14ac:dyDescent="0.3">
      <c r="B14" s="14" t="s">
        <v>21</v>
      </c>
      <c r="C14" s="15">
        <v>127803750</v>
      </c>
      <c r="D14" s="15">
        <v>127389090.56999999</v>
      </c>
      <c r="E14" s="15">
        <v>941000</v>
      </c>
      <c r="F14" s="16">
        <v>3299000</v>
      </c>
      <c r="G14" s="16">
        <v>2292000</v>
      </c>
      <c r="H14" s="16">
        <v>22754587.420000002</v>
      </c>
      <c r="I14" s="16">
        <v>2180000</v>
      </c>
      <c r="J14" s="16">
        <v>0</v>
      </c>
      <c r="K14" s="17">
        <v>0</v>
      </c>
      <c r="L14" s="16">
        <v>0</v>
      </c>
      <c r="M14" s="16">
        <v>2162000</v>
      </c>
      <c r="N14" s="16">
        <v>2254315.15</v>
      </c>
      <c r="O14" s="16">
        <v>2178000</v>
      </c>
      <c r="P14" s="16">
        <v>2158000</v>
      </c>
      <c r="Q14" s="16">
        <v>23965451.18</v>
      </c>
      <c r="R14" s="17"/>
    </row>
    <row r="15" spans="1:18" ht="15" customHeight="1" x14ac:dyDescent="0.3">
      <c r="B15" s="14" t="s">
        <v>22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23</v>
      </c>
      <c r="C16" s="15">
        <v>8144080</v>
      </c>
      <c r="D16" s="15">
        <v>7894080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7728182.1100000003</v>
      </c>
      <c r="R16" s="17"/>
    </row>
    <row r="17" spans="2:18" ht="15" customHeight="1" x14ac:dyDescent="0.3">
      <c r="B17" s="14" t="s">
        <v>24</v>
      </c>
      <c r="C17" s="15">
        <v>36988180</v>
      </c>
      <c r="D17" s="15">
        <v>42172804.380000003</v>
      </c>
      <c r="E17" s="15">
        <v>3270439.93</v>
      </c>
      <c r="F17" s="16">
        <v>3302946.95</v>
      </c>
      <c r="G17" s="16">
        <v>3290725.51</v>
      </c>
      <c r="H17" s="16">
        <v>3305672.29</v>
      </c>
      <c r="I17" s="16">
        <v>3298333.09</v>
      </c>
      <c r="J17" s="16">
        <v>0</v>
      </c>
      <c r="K17" s="17">
        <v>0</v>
      </c>
      <c r="L17" s="16">
        <v>0</v>
      </c>
      <c r="M17" s="16">
        <v>3928706.24</v>
      </c>
      <c r="N17" s="16">
        <v>4606576.84</v>
      </c>
      <c r="O17" s="16">
        <v>5260813.34</v>
      </c>
      <c r="P17" s="16">
        <v>3333800.47</v>
      </c>
      <c r="Q17" s="16">
        <v>3325759.46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25</v>
      </c>
      <c r="C19" s="11">
        <f>SUM(C20:C28)</f>
        <v>20171565</v>
      </c>
      <c r="D19" s="11">
        <f>SUM(D20:D28)</f>
        <v>47354123.18</v>
      </c>
      <c r="E19" s="11">
        <f>SUM(E20:E28)</f>
        <v>454270.77</v>
      </c>
      <c r="F19" s="12">
        <f t="shared" ref="F19:J19" si="3">SUM(F20:F28)</f>
        <v>1574212.8900000001</v>
      </c>
      <c r="G19" s="12">
        <f t="shared" si="3"/>
        <v>1634369.0200000003</v>
      </c>
      <c r="H19" s="12">
        <f t="shared" si="3"/>
        <v>1872283.12</v>
      </c>
      <c r="I19" s="12">
        <f t="shared" si="3"/>
        <v>1496281.83</v>
      </c>
      <c r="J19" s="12">
        <f t="shared" si="3"/>
        <v>0</v>
      </c>
      <c r="K19" s="13">
        <f>K20+K21+K22+K23+K24+K25+K26+K27+K28</f>
        <v>0</v>
      </c>
      <c r="L19" s="12">
        <f t="shared" ref="L19:O19" si="4">SUM(L20:L28)</f>
        <v>0</v>
      </c>
      <c r="M19" s="12">
        <f t="shared" si="4"/>
        <v>1885839.43</v>
      </c>
      <c r="N19" s="12">
        <f t="shared" si="4"/>
        <v>2577453.61</v>
      </c>
      <c r="O19" s="12">
        <f t="shared" si="4"/>
        <v>2950108.0100000002</v>
      </c>
      <c r="P19" s="12">
        <f>SUM(P20:P28)</f>
        <v>9786755.1700000018</v>
      </c>
      <c r="Q19" s="12">
        <f t="shared" ref="Q19" si="5">SUM(Q20:Q28)</f>
        <v>5668069.6600000001</v>
      </c>
      <c r="R19" s="13">
        <f>SUM(E19:Q19)</f>
        <v>29899643.510000002</v>
      </c>
    </row>
    <row r="20" spans="2:18" ht="15.6" customHeight="1" x14ac:dyDescent="0.3">
      <c r="B20" s="14" t="s">
        <v>26</v>
      </c>
      <c r="C20" s="15">
        <v>8038645</v>
      </c>
      <c r="D20" s="15">
        <v>9453645</v>
      </c>
      <c r="E20" s="15">
        <v>99798.33</v>
      </c>
      <c r="F20" s="56">
        <v>1202453.51</v>
      </c>
      <c r="G20" s="16">
        <v>702818.37</v>
      </c>
      <c r="H20" s="18">
        <v>743254.13</v>
      </c>
      <c r="I20" s="16">
        <v>814199.09</v>
      </c>
      <c r="J20" s="16">
        <v>0</v>
      </c>
      <c r="K20" s="17">
        <v>0</v>
      </c>
      <c r="L20" s="16">
        <v>0</v>
      </c>
      <c r="M20" s="16">
        <v>261135.26</v>
      </c>
      <c r="N20" s="16">
        <v>1007394.48</v>
      </c>
      <c r="O20" s="16">
        <v>1645956.78</v>
      </c>
      <c r="P20" s="16">
        <v>963067.7</v>
      </c>
      <c r="Q20" s="16">
        <v>229831.3</v>
      </c>
      <c r="R20" s="17"/>
    </row>
    <row r="21" spans="2:18" ht="20.25" customHeight="1" x14ac:dyDescent="0.3">
      <c r="B21" s="14" t="s">
        <v>27</v>
      </c>
      <c r="C21" s="15">
        <v>0</v>
      </c>
      <c r="D21" s="15">
        <v>2950301</v>
      </c>
      <c r="E21" s="15">
        <v>0</v>
      </c>
      <c r="F21" s="16">
        <v>0</v>
      </c>
      <c r="G21" s="16">
        <v>195305.79</v>
      </c>
      <c r="H21" s="16">
        <v>0</v>
      </c>
      <c r="I21" s="16">
        <v>12095</v>
      </c>
      <c r="J21" s="16">
        <v>0</v>
      </c>
      <c r="K21" s="17">
        <v>0</v>
      </c>
      <c r="L21" s="16">
        <v>0</v>
      </c>
      <c r="M21" s="16">
        <v>213462</v>
      </c>
      <c r="N21" s="16">
        <v>317742.90000000002</v>
      </c>
      <c r="O21" s="16">
        <v>618701.9</v>
      </c>
      <c r="P21" s="16">
        <v>308892.90000000002</v>
      </c>
      <c r="Q21" s="16">
        <v>380448.77</v>
      </c>
      <c r="R21" s="17"/>
    </row>
    <row r="22" spans="2:18" ht="15.6" customHeight="1" x14ac:dyDescent="0.3">
      <c r="B22" s="14" t="s">
        <v>28</v>
      </c>
      <c r="C22" s="15">
        <v>1500000</v>
      </c>
      <c r="D22" s="15">
        <v>2423411.48</v>
      </c>
      <c r="E22" s="15">
        <v>34100</v>
      </c>
      <c r="F22" s="16">
        <v>84250</v>
      </c>
      <c r="G22" s="16">
        <v>79950</v>
      </c>
      <c r="H22" s="16">
        <v>238650</v>
      </c>
      <c r="I22" s="16">
        <v>121050</v>
      </c>
      <c r="J22" s="16">
        <v>0</v>
      </c>
      <c r="K22" s="17">
        <v>0</v>
      </c>
      <c r="L22" s="16">
        <v>0</v>
      </c>
      <c r="M22" s="16">
        <v>8450</v>
      </c>
      <c r="N22" s="16">
        <v>231400</v>
      </c>
      <c r="O22" s="16">
        <v>100200</v>
      </c>
      <c r="P22" s="16">
        <v>722861.48</v>
      </c>
      <c r="Q22" s="16">
        <v>208250</v>
      </c>
      <c r="R22" s="17"/>
    </row>
    <row r="23" spans="2:18" ht="15.6" customHeight="1" x14ac:dyDescent="0.3">
      <c r="B23" s="14" t="s">
        <v>29</v>
      </c>
      <c r="C23" s="15">
        <v>0</v>
      </c>
      <c r="D23" s="15">
        <v>262431.7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>
        <v>109986</v>
      </c>
      <c r="Q23" s="16"/>
      <c r="R23" s="17"/>
    </row>
    <row r="24" spans="2:18" ht="15.6" customHeight="1" x14ac:dyDescent="0.3">
      <c r="B24" s="14" t="s">
        <v>30</v>
      </c>
      <c r="C24" s="15">
        <v>1710120</v>
      </c>
      <c r="D24" s="15">
        <v>19146184</v>
      </c>
      <c r="E24" s="15">
        <v>0</v>
      </c>
      <c r="F24" s="16">
        <v>0</v>
      </c>
      <c r="G24" s="16">
        <v>150497.20000000001</v>
      </c>
      <c r="H24" s="16">
        <v>473584.53</v>
      </c>
      <c r="I24" s="16">
        <v>218759.26</v>
      </c>
      <c r="J24" s="16">
        <v>0</v>
      </c>
      <c r="K24" s="17">
        <v>0</v>
      </c>
      <c r="L24" s="16">
        <v>0</v>
      </c>
      <c r="M24" s="16">
        <v>52510</v>
      </c>
      <c r="N24" s="16">
        <v>273811.82</v>
      </c>
      <c r="O24" s="16">
        <v>60000</v>
      </c>
      <c r="P24" s="16">
        <v>6852640.79</v>
      </c>
      <c r="Q24" s="16">
        <v>2314626</v>
      </c>
      <c r="R24" s="17"/>
    </row>
    <row r="25" spans="2:18" ht="15.6" customHeight="1" x14ac:dyDescent="0.3">
      <c r="B25" s="14" t="s">
        <v>31</v>
      </c>
      <c r="C25" s="15">
        <v>2520000</v>
      </c>
      <c r="D25" s="15">
        <v>4112000</v>
      </c>
      <c r="E25" s="15">
        <v>288072.44</v>
      </c>
      <c r="F25" s="16">
        <v>254109.38</v>
      </c>
      <c r="G25" s="16">
        <v>291638.81</v>
      </c>
      <c r="H25" s="18">
        <v>335794.96</v>
      </c>
      <c r="I25" s="16">
        <v>249029.48</v>
      </c>
      <c r="J25" s="16">
        <v>0</v>
      </c>
      <c r="K25" s="17">
        <v>0</v>
      </c>
      <c r="L25" s="16">
        <v>0</v>
      </c>
      <c r="M25" s="16">
        <v>1302782.17</v>
      </c>
      <c r="N25" s="16">
        <v>328888.76</v>
      </c>
      <c r="O25" s="16">
        <v>254629.33</v>
      </c>
      <c r="P25" s="16">
        <v>394404.05</v>
      </c>
      <c r="Q25" s="16">
        <v>363620.11</v>
      </c>
      <c r="R25" s="17"/>
    </row>
    <row r="26" spans="2:18" ht="15.6" customHeight="1" x14ac:dyDescent="0.3">
      <c r="B26" s="14" t="s">
        <v>32</v>
      </c>
      <c r="C26" s="15">
        <v>0</v>
      </c>
      <c r="D26" s="15">
        <v>1278000</v>
      </c>
      <c r="E26" s="15">
        <v>0</v>
      </c>
      <c r="F26" s="16">
        <v>0</v>
      </c>
      <c r="G26" s="16">
        <v>22420</v>
      </c>
      <c r="H26" s="32">
        <v>37199.5</v>
      </c>
      <c r="I26" s="16">
        <v>36049</v>
      </c>
      <c r="J26" s="16"/>
      <c r="K26" s="17">
        <v>0</v>
      </c>
      <c r="L26" s="16">
        <v>0</v>
      </c>
      <c r="M26" s="16">
        <v>0</v>
      </c>
      <c r="N26" s="16">
        <v>176501.23</v>
      </c>
      <c r="O26" s="16">
        <v>161660</v>
      </c>
      <c r="P26" s="16">
        <v>65744.850000000006</v>
      </c>
      <c r="Q26" s="16">
        <v>0</v>
      </c>
      <c r="R26" s="17"/>
    </row>
    <row r="27" spans="2:18" ht="15.6" customHeight="1" x14ac:dyDescent="0.3">
      <c r="B27" s="14" t="s">
        <v>33</v>
      </c>
      <c r="C27" s="15">
        <v>402800</v>
      </c>
      <c r="D27" s="15">
        <v>2894150</v>
      </c>
      <c r="E27" s="15">
        <v>32300</v>
      </c>
      <c r="F27" s="16">
        <v>33400</v>
      </c>
      <c r="G27" s="16">
        <v>38100</v>
      </c>
      <c r="H27" s="16">
        <v>43800</v>
      </c>
      <c r="I27" s="16">
        <v>45100</v>
      </c>
      <c r="J27" s="16">
        <v>0</v>
      </c>
      <c r="K27" s="17">
        <v>0</v>
      </c>
      <c r="L27" s="16">
        <v>0</v>
      </c>
      <c r="M27" s="16">
        <v>47500</v>
      </c>
      <c r="N27" s="16">
        <v>241714.42</v>
      </c>
      <c r="O27" s="16">
        <v>108960</v>
      </c>
      <c r="P27" s="16">
        <v>47100</v>
      </c>
      <c r="Q27" s="16">
        <v>262650</v>
      </c>
      <c r="R27" s="17"/>
    </row>
    <row r="28" spans="2:18" ht="15.6" customHeight="1" x14ac:dyDescent="0.3">
      <c r="B28" s="14" t="s">
        <v>34</v>
      </c>
      <c r="C28" s="15">
        <v>6000000</v>
      </c>
      <c r="D28" s="15">
        <v>4834000</v>
      </c>
      <c r="E28" s="15">
        <v>0</v>
      </c>
      <c r="F28" s="16">
        <v>0</v>
      </c>
      <c r="G28" s="16">
        <v>153638.85</v>
      </c>
      <c r="H28" s="16">
        <v>0</v>
      </c>
      <c r="I28" s="16">
        <v>0</v>
      </c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>
        <v>322057.40000000002</v>
      </c>
      <c r="Q28" s="16">
        <v>1908643.48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35</v>
      </c>
      <c r="C30" s="11">
        <f>SUM(C31:C39)</f>
        <v>38400632</v>
      </c>
      <c r="D30" s="11">
        <f>SUM(D31:D39)</f>
        <v>20908469.32</v>
      </c>
      <c r="E30" s="11">
        <f>SUM(E31:E39)</f>
        <v>443440</v>
      </c>
      <c r="F30" s="12">
        <f>F31+F32+F33+F34+F35+F36+F37+F38+F39</f>
        <v>584314.67999999993</v>
      </c>
      <c r="G30" s="12">
        <f t="shared" ref="G30" si="6">SUM(G31:G39)</f>
        <v>494740</v>
      </c>
      <c r="H30" s="12">
        <f>SUM(H31:H39)</f>
        <v>477525</v>
      </c>
      <c r="I30" s="12">
        <f t="shared" ref="I30:J30" si="7">SUM(I31:I39)</f>
        <v>3749611.09</v>
      </c>
      <c r="J30" s="12">
        <f t="shared" si="7"/>
        <v>0</v>
      </c>
      <c r="K30" s="13">
        <f>K31+K32+K33+K34+K35+K36+K37+K38+K39</f>
        <v>0</v>
      </c>
      <c r="L30" s="12">
        <f t="shared" ref="L30:O30" si="8">SUM(L31:L39)</f>
        <v>0</v>
      </c>
      <c r="M30" s="12">
        <f t="shared" si="8"/>
        <v>1523609.78</v>
      </c>
      <c r="N30" s="12">
        <f t="shared" si="8"/>
        <v>946447.53</v>
      </c>
      <c r="O30" s="12">
        <f t="shared" si="8"/>
        <v>1613386.2</v>
      </c>
      <c r="P30" s="12">
        <f>SUM(P31:P39)</f>
        <v>1809235.38</v>
      </c>
      <c r="Q30" s="12">
        <f t="shared" ref="Q30" si="9">SUM(Q31:Q39)</f>
        <v>1116211.9899999998</v>
      </c>
      <c r="R30" s="13">
        <f>SUM(E30:Q30)</f>
        <v>12758521.65</v>
      </c>
    </row>
    <row r="31" spans="2:18" ht="15.6" customHeight="1" x14ac:dyDescent="0.3">
      <c r="B31" s="14" t="s">
        <v>36</v>
      </c>
      <c r="C31" s="15">
        <v>20000</v>
      </c>
      <c r="D31" s="15">
        <v>1623720</v>
      </c>
      <c r="E31" s="15">
        <v>0</v>
      </c>
      <c r="F31" s="16">
        <v>0</v>
      </c>
      <c r="G31" s="16">
        <v>32100</v>
      </c>
      <c r="H31" s="16">
        <v>0</v>
      </c>
      <c r="I31" s="16">
        <v>232829.74</v>
      </c>
      <c r="J31" s="16">
        <v>0</v>
      </c>
      <c r="K31" s="17">
        <v>0</v>
      </c>
      <c r="L31" s="16">
        <v>0</v>
      </c>
      <c r="M31" s="16">
        <v>137883.20000000001</v>
      </c>
      <c r="N31" s="16">
        <v>19740</v>
      </c>
      <c r="O31" s="16">
        <v>41670</v>
      </c>
      <c r="P31" s="16">
        <v>151156</v>
      </c>
      <c r="Q31" s="16">
        <v>528636.81999999995</v>
      </c>
      <c r="R31" s="17"/>
    </row>
    <row r="32" spans="2:18" ht="15.6" customHeight="1" x14ac:dyDescent="0.3">
      <c r="B32" s="14" t="s">
        <v>37</v>
      </c>
      <c r="C32" s="15">
        <v>0</v>
      </c>
      <c r="D32" s="15">
        <v>237000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147341.88</v>
      </c>
      <c r="N32" s="16">
        <v>0</v>
      </c>
      <c r="O32" s="16">
        <v>0</v>
      </c>
      <c r="P32" s="16"/>
      <c r="Q32" s="16">
        <v>76700</v>
      </c>
      <c r="R32" s="17"/>
    </row>
    <row r="33" spans="2:18" ht="15.6" customHeight="1" x14ac:dyDescent="0.3">
      <c r="B33" s="14" t="s">
        <v>38</v>
      </c>
      <c r="C33" s="15">
        <v>20000</v>
      </c>
      <c r="D33" s="15">
        <v>2526500</v>
      </c>
      <c r="E33" s="15">
        <v>0</v>
      </c>
      <c r="F33" s="16">
        <v>0</v>
      </c>
      <c r="G33" s="16">
        <v>0</v>
      </c>
      <c r="H33" s="16">
        <v>0</v>
      </c>
      <c r="I33" s="16">
        <v>1056049.26</v>
      </c>
      <c r="J33" s="16">
        <v>0</v>
      </c>
      <c r="K33" s="17">
        <v>0</v>
      </c>
      <c r="L33" s="16">
        <v>0</v>
      </c>
      <c r="M33" s="16">
        <v>142857.81</v>
      </c>
      <c r="N33" s="16">
        <v>16461</v>
      </c>
      <c r="O33" s="16">
        <v>6200</v>
      </c>
      <c r="P33" s="16">
        <v>543025.06000000006</v>
      </c>
      <c r="Q33" s="16">
        <v>0</v>
      </c>
      <c r="R33" s="17"/>
    </row>
    <row r="34" spans="2:18" ht="15.6" customHeight="1" x14ac:dyDescent="0.3">
      <c r="B34" s="14" t="s">
        <v>39</v>
      </c>
      <c r="C34" s="15">
        <v>20000</v>
      </c>
      <c r="D34" s="15">
        <v>370000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138297.17000000001</v>
      </c>
      <c r="N34" s="16">
        <v>0</v>
      </c>
      <c r="O34" s="16">
        <v>0</v>
      </c>
      <c r="P34" s="16">
        <v>21240</v>
      </c>
      <c r="Q34" s="16">
        <v>0</v>
      </c>
      <c r="R34" s="17"/>
    </row>
    <row r="35" spans="2:18" ht="15.6" customHeight="1" x14ac:dyDescent="0.3">
      <c r="B35" s="14" t="s">
        <v>40</v>
      </c>
      <c r="C35" s="15">
        <v>0</v>
      </c>
      <c r="D35" s="15">
        <v>106141.9</v>
      </c>
      <c r="E35" s="15">
        <v>0</v>
      </c>
      <c r="F35" s="16">
        <v>6141.9</v>
      </c>
      <c r="G35" s="16">
        <v>0</v>
      </c>
      <c r="H35" s="16">
        <v>0</v>
      </c>
      <c r="I35" s="16">
        <v>25000</v>
      </c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/>
    </row>
    <row r="36" spans="2:18" ht="15.6" customHeight="1" x14ac:dyDescent="0.3">
      <c r="B36" s="14" t="s">
        <v>41</v>
      </c>
      <c r="C36" s="15">
        <v>20000</v>
      </c>
      <c r="D36" s="15">
        <v>157720.95999999999</v>
      </c>
      <c r="E36" s="15">
        <v>0</v>
      </c>
      <c r="F36" s="16">
        <v>35720.959999999999</v>
      </c>
      <c r="G36" s="16">
        <v>0</v>
      </c>
      <c r="H36" s="16">
        <v>0</v>
      </c>
      <c r="I36" s="16">
        <v>0</v>
      </c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5900</v>
      </c>
      <c r="R36" s="17"/>
    </row>
    <row r="37" spans="2:18" ht="15.6" customHeight="1" x14ac:dyDescent="0.3">
      <c r="B37" s="14" t="s">
        <v>42</v>
      </c>
      <c r="C37" s="15">
        <v>5379992</v>
      </c>
      <c r="D37" s="15">
        <v>10779992</v>
      </c>
      <c r="E37" s="15">
        <v>443440</v>
      </c>
      <c r="F37" s="16">
        <v>469074.7</v>
      </c>
      <c r="G37" s="16">
        <v>462640</v>
      </c>
      <c r="H37" s="18">
        <v>473650</v>
      </c>
      <c r="I37" s="16">
        <v>1673650</v>
      </c>
      <c r="J37" s="16"/>
      <c r="K37" s="17"/>
      <c r="L37" s="16">
        <v>0</v>
      </c>
      <c r="M37" s="16">
        <v>500171</v>
      </c>
      <c r="N37" s="16">
        <v>473650</v>
      </c>
      <c r="O37" s="16">
        <v>1538516.2</v>
      </c>
      <c r="P37" s="16">
        <v>479450</v>
      </c>
      <c r="Q37" s="16">
        <v>479450</v>
      </c>
      <c r="R37" s="17"/>
    </row>
    <row r="38" spans="2:18" ht="15.6" customHeight="1" x14ac:dyDescent="0.3">
      <c r="B38" s="14" t="s">
        <v>43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44</v>
      </c>
      <c r="C39" s="15">
        <v>32940640</v>
      </c>
      <c r="D39" s="15">
        <v>5107394.46</v>
      </c>
      <c r="E39" s="15">
        <v>0</v>
      </c>
      <c r="F39" s="16">
        <v>73377.119999999995</v>
      </c>
      <c r="G39" s="16">
        <v>0</v>
      </c>
      <c r="H39" s="16">
        <v>3875</v>
      </c>
      <c r="I39" s="16">
        <v>762082.09</v>
      </c>
      <c r="J39" s="16"/>
      <c r="K39" s="17"/>
      <c r="L39" s="16">
        <v>0</v>
      </c>
      <c r="M39" s="16">
        <v>457058.72</v>
      </c>
      <c r="N39" s="16">
        <v>436596.53</v>
      </c>
      <c r="O39" s="16">
        <v>27000</v>
      </c>
      <c r="P39" s="16">
        <v>614364.31999999995</v>
      </c>
      <c r="Q39" s="16">
        <v>25525.17</v>
      </c>
      <c r="R39" s="17"/>
    </row>
    <row r="40" spans="2:18" ht="14.25" hidden="1" customHeight="1" x14ac:dyDescent="0.3">
      <c r="B40" s="14" t="s">
        <v>45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46</v>
      </c>
      <c r="C41" s="11">
        <f>SUM(C42:C48)</f>
        <v>300000</v>
      </c>
      <c r="D41" s="11">
        <f>SUM(D42:D48)</f>
        <v>310000</v>
      </c>
      <c r="E41" s="11">
        <f>SUM(E42:E48)</f>
        <v>0</v>
      </c>
      <c r="F41" s="12">
        <f t="shared" ref="F41:J41" si="10">SUM(F42:F48)</f>
        <v>220039.6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0</v>
      </c>
      <c r="O41" s="12">
        <f t="shared" si="11"/>
        <v>0</v>
      </c>
      <c r="P41" s="12">
        <f t="shared" si="11"/>
        <v>0</v>
      </c>
      <c r="Q41" s="12">
        <f t="shared" ref="Q41" si="12">SUM(Q42:Q48)</f>
        <v>9752.9</v>
      </c>
      <c r="R41" s="13">
        <f>SUM(E41:Q41)</f>
        <v>229792.5</v>
      </c>
    </row>
    <row r="42" spans="2:18" ht="20.25" x14ac:dyDescent="0.3">
      <c r="B42" s="14" t="s">
        <v>47</v>
      </c>
      <c r="C42" s="15">
        <v>0</v>
      </c>
      <c r="D42" s="15">
        <v>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9752.9</v>
      </c>
      <c r="R42" s="17"/>
    </row>
    <row r="43" spans="2:18" ht="15.6" customHeight="1" x14ac:dyDescent="0.3">
      <c r="B43" s="14" t="s">
        <v>48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49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50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51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52</v>
      </c>
      <c r="C47" s="15">
        <v>300000</v>
      </c>
      <c r="D47" s="15">
        <v>310000</v>
      </c>
      <c r="E47" s="15">
        <v>0</v>
      </c>
      <c r="F47" s="16">
        <v>220039.6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7"/>
    </row>
    <row r="48" spans="2:18" ht="15" customHeight="1" x14ac:dyDescent="0.3">
      <c r="B48" s="14" t="s">
        <v>53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54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J50" si="13">SUM(F51:F57)</f>
        <v>0</v>
      </c>
      <c r="G50" s="12">
        <f t="shared" si="13"/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>SUM(R51:R57)</f>
        <v>0</v>
      </c>
    </row>
    <row r="51" spans="2:18" ht="20.25" x14ac:dyDescent="0.3">
      <c r="B51" s="14" t="s">
        <v>55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>
        <v>0</v>
      </c>
      <c r="O51" s="16">
        <v>0</v>
      </c>
      <c r="P51" s="16"/>
      <c r="Q51" s="16">
        <v>0</v>
      </c>
      <c r="R51" s="17"/>
    </row>
    <row r="52" spans="2:18" ht="20.25" x14ac:dyDescent="0.3">
      <c r="B52" s="14" t="s">
        <v>56</v>
      </c>
      <c r="C52" s="15">
        <v>0</v>
      </c>
      <c r="D52" s="15">
        <v>0</v>
      </c>
      <c r="E52" s="15">
        <v>0</v>
      </c>
      <c r="F52" s="16">
        <v>0</v>
      </c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>
        <v>0</v>
      </c>
      <c r="O52" s="16">
        <v>0</v>
      </c>
      <c r="P52" s="16"/>
      <c r="Q52" s="16">
        <v>0</v>
      </c>
      <c r="R52" s="17"/>
    </row>
    <row r="53" spans="2:18" ht="20.25" x14ac:dyDescent="0.3">
      <c r="B53" s="14" t="s">
        <v>57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>
        <v>0</v>
      </c>
      <c r="O53" s="16">
        <v>0</v>
      </c>
      <c r="P53" s="16"/>
      <c r="Q53" s="16">
        <v>0</v>
      </c>
      <c r="R53" s="17"/>
    </row>
    <row r="54" spans="2:18" ht="20.25" x14ac:dyDescent="0.3">
      <c r="B54" s="14" t="s">
        <v>58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>
        <v>0</v>
      </c>
      <c r="O54" s="16">
        <v>0</v>
      </c>
      <c r="P54" s="16"/>
      <c r="Q54" s="16">
        <v>0</v>
      </c>
      <c r="R54" s="17"/>
    </row>
    <row r="55" spans="2:18" ht="20.25" x14ac:dyDescent="0.3">
      <c r="B55" s="14" t="s">
        <v>59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>
        <v>0</v>
      </c>
      <c r="O55" s="16">
        <v>0</v>
      </c>
      <c r="P55" s="16"/>
      <c r="Q55" s="16">
        <v>0</v>
      </c>
      <c r="R55" s="17"/>
    </row>
    <row r="56" spans="2:18" ht="20.25" x14ac:dyDescent="0.3">
      <c r="B56" s="14" t="s">
        <v>60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>
        <v>0</v>
      </c>
      <c r="O56" s="16">
        <v>0</v>
      </c>
      <c r="P56" s="16"/>
      <c r="Q56" s="16">
        <v>0</v>
      </c>
      <c r="R56" s="17"/>
    </row>
    <row r="57" spans="2:18" ht="20.25" x14ac:dyDescent="0.3">
      <c r="B57" s="14" t="s">
        <v>61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>
        <v>0</v>
      </c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62</v>
      </c>
      <c r="C59" s="11">
        <f>SUM(C60:C68)</f>
        <v>150000</v>
      </c>
      <c r="D59" s="11">
        <f>SUM(D60:D68)</f>
        <v>6361668.5</v>
      </c>
      <c r="E59" s="11">
        <f>SUM(E60:E68)</f>
        <v>0</v>
      </c>
      <c r="F59" s="12">
        <f t="shared" ref="F59:J59" si="16">SUM(F60:F68)</f>
        <v>22892</v>
      </c>
      <c r="G59" s="12">
        <f t="shared" si="16"/>
        <v>1753552.25</v>
      </c>
      <c r="H59" s="12">
        <f t="shared" si="16"/>
        <v>24946</v>
      </c>
      <c r="I59" s="12">
        <f t="shared" si="16"/>
        <v>99120</v>
      </c>
      <c r="J59" s="12">
        <f t="shared" si="16"/>
        <v>0</v>
      </c>
      <c r="K59" s="13">
        <f>K60+K61</f>
        <v>0</v>
      </c>
      <c r="L59" s="12">
        <f t="shared" ref="L59:O59" si="17">SUM(L60:L68)</f>
        <v>0</v>
      </c>
      <c r="M59" s="12">
        <f t="shared" si="17"/>
        <v>0</v>
      </c>
      <c r="N59" s="12">
        <f t="shared" si="17"/>
        <v>23982</v>
      </c>
      <c r="O59" s="12">
        <f t="shared" si="17"/>
        <v>0</v>
      </c>
      <c r="P59" s="12">
        <f>SUM(P60:P68)</f>
        <v>327450</v>
      </c>
      <c r="Q59" s="12">
        <f t="shared" ref="Q59" si="18">SUM(Q60:Q68)</f>
        <v>-163440.03</v>
      </c>
      <c r="R59" s="13">
        <f>SUM(F59:Q59)</f>
        <v>2088502.22</v>
      </c>
    </row>
    <row r="60" spans="2:18" ht="15.6" customHeight="1" x14ac:dyDescent="0.3">
      <c r="B60" s="14" t="s">
        <v>63</v>
      </c>
      <c r="C60" s="15">
        <v>150000</v>
      </c>
      <c r="D60" s="15">
        <v>3847829.5</v>
      </c>
      <c r="E60" s="15">
        <v>0</v>
      </c>
      <c r="F60" s="16">
        <v>0</v>
      </c>
      <c r="G60" s="16">
        <v>76700</v>
      </c>
      <c r="H60" s="16"/>
      <c r="I60" s="16">
        <v>99120</v>
      </c>
      <c r="J60" s="16"/>
      <c r="K60" s="17">
        <v>0</v>
      </c>
      <c r="L60" s="16">
        <v>0</v>
      </c>
      <c r="M60" s="16"/>
      <c r="N60" s="16">
        <v>23982</v>
      </c>
      <c r="O60" s="16">
        <v>0</v>
      </c>
      <c r="P60" s="16">
        <v>136290</v>
      </c>
      <c r="Q60" s="16">
        <v>27719.97</v>
      </c>
      <c r="R60" s="17"/>
    </row>
    <row r="61" spans="2:18" ht="15.6" customHeight="1" x14ac:dyDescent="0.3">
      <c r="B61" s="14" t="s">
        <v>64</v>
      </c>
      <c r="C61" s="15">
        <v>0</v>
      </c>
      <c r="D61" s="15">
        <v>441946</v>
      </c>
      <c r="E61" s="15"/>
      <c r="F61" s="16">
        <v>0</v>
      </c>
      <c r="G61" s="16"/>
      <c r="H61" s="16">
        <v>24946</v>
      </c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>
        <v>0</v>
      </c>
      <c r="Q61" s="16">
        <v>0</v>
      </c>
      <c r="R61" s="17"/>
    </row>
    <row r="62" spans="2:18" ht="15.6" customHeight="1" x14ac:dyDescent="0.3">
      <c r="B62" s="14" t="s">
        <v>65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66</v>
      </c>
      <c r="C63" s="15">
        <v>0</v>
      </c>
      <c r="D63" s="15">
        <v>1978001</v>
      </c>
      <c r="E63" s="15">
        <v>0</v>
      </c>
      <c r="F63" s="16">
        <v>0</v>
      </c>
      <c r="G63" s="16">
        <v>1676852.25</v>
      </c>
      <c r="H63" s="16">
        <v>0</v>
      </c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>
        <v>191160</v>
      </c>
      <c r="Q63" s="16">
        <v>-191160</v>
      </c>
      <c r="R63" s="17"/>
    </row>
    <row r="64" spans="2:18" ht="20.25" x14ac:dyDescent="0.3">
      <c r="B64" s="19" t="s">
        <v>67</v>
      </c>
      <c r="C64" s="20">
        <v>0</v>
      </c>
      <c r="D64" s="20">
        <v>67892</v>
      </c>
      <c r="E64" s="20">
        <v>0</v>
      </c>
      <c r="F64" s="21">
        <v>22892</v>
      </c>
      <c r="G64" s="21">
        <v>0</v>
      </c>
      <c r="H64" s="21">
        <v>0</v>
      </c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>
        <v>0</v>
      </c>
      <c r="Q64" s="21">
        <v>0</v>
      </c>
      <c r="R64" s="22"/>
    </row>
    <row r="65" spans="2:18" ht="15.6" customHeight="1" x14ac:dyDescent="0.3">
      <c r="B65" s="14" t="s">
        <v>68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69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70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71</v>
      </c>
      <c r="C68" s="15">
        <v>0</v>
      </c>
      <c r="D68" s="15">
        <v>26000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>
        <v>0</v>
      </c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72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73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74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75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76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77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78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79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80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81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82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83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84</v>
      </c>
      <c r="C85" s="11">
        <f t="shared" ref="C85:I85" si="28">+C12+C19+C30+C41+C50+C59+C70+C76+C80</f>
        <v>524402708</v>
      </c>
      <c r="D85" s="11">
        <f t="shared" si="28"/>
        <v>588714772</v>
      </c>
      <c r="E85" s="11">
        <f t="shared" si="28"/>
        <v>26698552.699999999</v>
      </c>
      <c r="F85" s="11">
        <f t="shared" si="28"/>
        <v>30828308.120000001</v>
      </c>
      <c r="G85" s="11">
        <f t="shared" si="28"/>
        <v>31201788.779999997</v>
      </c>
      <c r="H85" s="11">
        <f t="shared" si="28"/>
        <v>50263415.829999998</v>
      </c>
      <c r="I85" s="11">
        <f t="shared" si="28"/>
        <v>32738035.040000003</v>
      </c>
      <c r="J85" s="11">
        <f>J59+J41+J30+J19+J12</f>
        <v>0</v>
      </c>
      <c r="K85" s="24">
        <f>K12+K19+K30+K41+K59</f>
        <v>0</v>
      </c>
      <c r="L85" s="11">
        <f t="shared" ref="L85:P85" si="29">+L12+L19+L30+L41+L50+L59+L70+L76+L80</f>
        <v>0</v>
      </c>
      <c r="M85" s="11">
        <f t="shared" si="29"/>
        <v>35608487.539999999</v>
      </c>
      <c r="N85" s="11">
        <f t="shared" si="29"/>
        <v>41299373.719999999</v>
      </c>
      <c r="O85" s="11">
        <f t="shared" si="29"/>
        <v>46450709.550000004</v>
      </c>
      <c r="P85" s="11">
        <f t="shared" si="29"/>
        <v>39432608.020000003</v>
      </c>
      <c r="Q85" s="11">
        <f t="shared" ref="Q85" si="30">+Q12+Q19+Q30+Q41+Q50+Q59+Q70+Q76+Q80</f>
        <v>64603423.719999999</v>
      </c>
      <c r="R85" s="24">
        <f>SUM(R12:R84)</f>
        <v>399124703.02000004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85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86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87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88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89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90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91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92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2:19" s="25" customFormat="1" ht="20.25" x14ac:dyDescent="0.3">
      <c r="B97" s="26" t="s">
        <v>93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9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9" s="25" customFormat="1" ht="15.6" customHeight="1" x14ac:dyDescent="0.3">
      <c r="B99" s="23" t="s">
        <v>94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2:19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9" ht="20.25" customHeight="1" x14ac:dyDescent="0.3">
      <c r="B101" s="53" t="s">
        <v>95</v>
      </c>
      <c r="C101" s="54">
        <f>+C85+C99</f>
        <v>524402708</v>
      </c>
      <c r="D101" s="54">
        <f>+D85+D99</f>
        <v>588714772</v>
      </c>
      <c r="E101" s="54">
        <f>+E85+E99</f>
        <v>26698552.699999999</v>
      </c>
      <c r="F101" s="54">
        <f t="shared" ref="F101:R101" si="41">+F85+F99</f>
        <v>30828308.120000001</v>
      </c>
      <c r="G101" s="54">
        <f t="shared" si="41"/>
        <v>31201788.779999997</v>
      </c>
      <c r="H101" s="54">
        <f>+H85+H99</f>
        <v>50263415.829999998</v>
      </c>
      <c r="I101" s="54">
        <f t="shared" si="41"/>
        <v>32738035.040000003</v>
      </c>
      <c r="J101" s="54">
        <f t="shared" si="41"/>
        <v>0</v>
      </c>
      <c r="K101" s="55">
        <f>SUM(K85:K100)</f>
        <v>0</v>
      </c>
      <c r="L101" s="54">
        <f t="shared" ref="L101:P101" si="42">+L85+L99</f>
        <v>0</v>
      </c>
      <c r="M101" s="54">
        <f t="shared" si="42"/>
        <v>35608487.539999999</v>
      </c>
      <c r="N101" s="54">
        <f t="shared" si="42"/>
        <v>41299373.719999999</v>
      </c>
      <c r="O101" s="54">
        <f t="shared" si="42"/>
        <v>46450709.550000004</v>
      </c>
      <c r="P101" s="54">
        <f t="shared" si="42"/>
        <v>39432608.020000003</v>
      </c>
      <c r="Q101" s="54">
        <f t="shared" ref="Q101" si="43">+Q85+Q99</f>
        <v>64603423.719999999</v>
      </c>
      <c r="R101" s="55">
        <f t="shared" si="41"/>
        <v>399124703.02000004</v>
      </c>
    </row>
    <row r="102" spans="2:19" ht="12" customHeight="1" thickBot="1" x14ac:dyDescent="0.3">
      <c r="B102" s="30" t="s">
        <v>96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9" ht="32.25" customHeight="1" thickBot="1" x14ac:dyDescent="0.3">
      <c r="B103" s="74" t="s">
        <v>105</v>
      </c>
      <c r="C103" s="75"/>
      <c r="D103" s="75"/>
      <c r="E103" s="76"/>
      <c r="F103" s="31"/>
      <c r="G103" s="31"/>
      <c r="H103" s="31"/>
      <c r="I103" s="57" t="s">
        <v>108</v>
      </c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9" ht="35.25" customHeight="1" thickBot="1" x14ac:dyDescent="0.4">
      <c r="B104" s="59" t="s">
        <v>106</v>
      </c>
      <c r="C104" s="60"/>
      <c r="D104" s="60"/>
      <c r="E104" s="61"/>
      <c r="F104" s="78" t="s">
        <v>100</v>
      </c>
      <c r="G104" s="78"/>
      <c r="H104" s="78"/>
      <c r="I104" s="31"/>
      <c r="J104" s="78" t="s">
        <v>101</v>
      </c>
      <c r="K104" s="78"/>
      <c r="L104" s="78"/>
      <c r="M104" s="78"/>
      <c r="N104" s="78"/>
      <c r="O104" s="78"/>
      <c r="P104" s="78"/>
      <c r="Q104" s="78"/>
      <c r="R104" s="78"/>
    </row>
    <row r="105" spans="2:19" ht="57.75" customHeight="1" thickBot="1" x14ac:dyDescent="0.4">
      <c r="B105" s="62" t="s">
        <v>107</v>
      </c>
      <c r="C105" s="63"/>
      <c r="D105" s="63"/>
      <c r="E105" s="64"/>
      <c r="F105" s="79" t="s">
        <v>112</v>
      </c>
      <c r="G105" s="79"/>
      <c r="H105" s="79"/>
      <c r="I105" s="31"/>
      <c r="J105" s="79" t="s">
        <v>102</v>
      </c>
      <c r="K105" s="79"/>
      <c r="L105" s="79"/>
      <c r="M105" s="79"/>
      <c r="N105" s="79"/>
      <c r="O105" s="79"/>
      <c r="P105" s="79"/>
      <c r="Q105" s="79"/>
      <c r="R105" s="79"/>
    </row>
    <row r="106" spans="2:19" ht="27" customHeight="1" x14ac:dyDescent="0.25">
      <c r="C106" s="34"/>
      <c r="D106" s="33"/>
      <c r="E106" s="31"/>
      <c r="I106" s="31"/>
      <c r="J106" s="79" t="s">
        <v>103</v>
      </c>
      <c r="K106" s="79"/>
      <c r="L106" s="79"/>
      <c r="M106" s="79"/>
      <c r="N106" s="79"/>
      <c r="O106" s="79"/>
      <c r="P106" s="79"/>
      <c r="Q106" s="79"/>
      <c r="R106" s="79"/>
    </row>
    <row r="107" spans="2:19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9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9" ht="13.5" hidden="1" customHeight="1" x14ac:dyDescent="0.25">
      <c r="F109" s="36" t="s">
        <v>97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9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9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  <c r="S111" s="32">
        <f>295088671.28-R101</f>
        <v>-104036031.74000007</v>
      </c>
    </row>
    <row r="112" spans="2:19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98</v>
      </c>
      <c r="C113" s="38"/>
      <c r="D113" s="38"/>
      <c r="E113" s="37"/>
      <c r="F113" s="37"/>
      <c r="G113" s="36"/>
      <c r="H113" s="36"/>
      <c r="I113" s="36"/>
      <c r="J113" s="37" t="s">
        <v>99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7"/>
      <c r="J130" s="77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F104:H104"/>
    <mergeCell ref="J104:R104"/>
    <mergeCell ref="F105:H105"/>
    <mergeCell ref="J105:R105"/>
    <mergeCell ref="J106:R106"/>
    <mergeCell ref="B104:E104"/>
    <mergeCell ref="B105:E105"/>
    <mergeCell ref="A2:R2"/>
    <mergeCell ref="A3:R3"/>
    <mergeCell ref="A4:R4"/>
    <mergeCell ref="A5:R5"/>
    <mergeCell ref="A6:R6"/>
    <mergeCell ref="A7:R7"/>
    <mergeCell ref="B9:B10"/>
    <mergeCell ref="C9:C10"/>
    <mergeCell ref="D9:D10"/>
    <mergeCell ref="E9:P9"/>
    <mergeCell ref="B103:E103"/>
  </mergeCells>
  <pageMargins left="0.55118110236220474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2022-11-02T17:18:39Z</cp:lastPrinted>
  <dcterms:created xsi:type="dcterms:W3CDTF">2021-11-08T14:46:14Z</dcterms:created>
  <dcterms:modified xsi:type="dcterms:W3CDTF">2022-11-02T20:09:53Z</dcterms:modified>
</cp:coreProperties>
</file>