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perez\Desktop\"/>
    </mc:Choice>
  </mc:AlternateContent>
  <bookViews>
    <workbookView xWindow="0" yWindow="0" windowWidth="28800" windowHeight="12000"/>
  </bookViews>
  <sheets>
    <sheet name="año 2021" sheetId="1" r:id="rId1"/>
    <sheet name="Sheet1" sheetId="2" r:id="rId2"/>
  </sheets>
  <definedNames>
    <definedName name="_xlnm.Print_Area" localSheetId="0">'año 2021'!$A$1:$Q$129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2" i="1" l="1"/>
  <c r="P102" i="1"/>
  <c r="O102" i="1"/>
  <c r="N102" i="1"/>
  <c r="M102" i="1"/>
  <c r="L102" i="1"/>
  <c r="J102" i="1"/>
  <c r="I102" i="1"/>
  <c r="H102" i="1"/>
  <c r="G102" i="1"/>
  <c r="F102" i="1"/>
  <c r="E102" i="1"/>
  <c r="D102" i="1"/>
  <c r="C102" i="1"/>
  <c r="Q98" i="1"/>
  <c r="P98" i="1"/>
  <c r="O98" i="1"/>
  <c r="N98" i="1"/>
  <c r="M98" i="1"/>
  <c r="J98" i="1"/>
  <c r="I98" i="1"/>
  <c r="H98" i="1"/>
  <c r="G98" i="1"/>
  <c r="F98" i="1"/>
  <c r="E98" i="1"/>
  <c r="D98" i="1"/>
  <c r="C98" i="1"/>
  <c r="Q94" i="1"/>
  <c r="P94" i="1"/>
  <c r="O94" i="1"/>
  <c r="N94" i="1"/>
  <c r="M94" i="1"/>
  <c r="L94" i="1"/>
  <c r="J94" i="1"/>
  <c r="I94" i="1"/>
  <c r="I105" i="1" s="1"/>
  <c r="H94" i="1"/>
  <c r="G94" i="1"/>
  <c r="F94" i="1"/>
  <c r="E94" i="1"/>
  <c r="D94" i="1"/>
  <c r="C94" i="1"/>
  <c r="C105" i="1" s="1"/>
  <c r="Q86" i="1"/>
  <c r="P86" i="1"/>
  <c r="O86" i="1"/>
  <c r="N86" i="1"/>
  <c r="M86" i="1"/>
  <c r="L86" i="1"/>
  <c r="J86" i="1"/>
  <c r="I86" i="1"/>
  <c r="H86" i="1"/>
  <c r="G86" i="1"/>
  <c r="F86" i="1"/>
  <c r="E86" i="1"/>
  <c r="D86" i="1"/>
  <c r="C86" i="1"/>
  <c r="Q82" i="1"/>
  <c r="P82" i="1"/>
  <c r="O82" i="1"/>
  <c r="N82" i="1"/>
  <c r="M82" i="1"/>
  <c r="L82" i="1"/>
  <c r="J82" i="1"/>
  <c r="I82" i="1"/>
  <c r="H82" i="1"/>
  <c r="G82" i="1"/>
  <c r="F82" i="1"/>
  <c r="E82" i="1"/>
  <c r="D82" i="1"/>
  <c r="C82" i="1"/>
  <c r="Q76" i="1"/>
  <c r="P76" i="1"/>
  <c r="O76" i="1"/>
  <c r="N76" i="1"/>
  <c r="M76" i="1"/>
  <c r="L76" i="1"/>
  <c r="J76" i="1"/>
  <c r="I76" i="1"/>
  <c r="H76" i="1"/>
  <c r="G76" i="1"/>
  <c r="F76" i="1"/>
  <c r="E76" i="1"/>
  <c r="D76" i="1"/>
  <c r="C76" i="1"/>
  <c r="Q74" i="1"/>
  <c r="Q73" i="1"/>
  <c r="Q72" i="1"/>
  <c r="Q71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Q56" i="1"/>
  <c r="P56" i="1"/>
  <c r="O56" i="1"/>
  <c r="N56" i="1"/>
  <c r="M56" i="1"/>
  <c r="L56" i="1"/>
  <c r="J56" i="1"/>
  <c r="I56" i="1"/>
  <c r="H56" i="1"/>
  <c r="G56" i="1"/>
  <c r="F56" i="1"/>
  <c r="E56" i="1"/>
  <c r="D56" i="1"/>
  <c r="C56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E91" i="1" l="1"/>
  <c r="F91" i="1"/>
  <c r="F107" i="1" s="1"/>
  <c r="L105" i="1"/>
  <c r="F105" i="1"/>
  <c r="M105" i="1"/>
  <c r="C91" i="1"/>
  <c r="O91" i="1"/>
  <c r="Q36" i="1"/>
  <c r="E105" i="1"/>
  <c r="G91" i="1"/>
  <c r="G107" i="1" s="1"/>
  <c r="D105" i="1"/>
  <c r="J105" i="1"/>
  <c r="H105" i="1"/>
  <c r="G105" i="1"/>
  <c r="P91" i="1"/>
  <c r="N91" i="1"/>
  <c r="Q65" i="1"/>
  <c r="Q47" i="1"/>
  <c r="P105" i="1"/>
  <c r="O105" i="1"/>
  <c r="E107" i="1"/>
  <c r="Q105" i="1"/>
  <c r="N105" i="1"/>
  <c r="Q25" i="1"/>
  <c r="D91" i="1"/>
  <c r="Q18" i="1"/>
  <c r="M91" i="1"/>
  <c r="H91" i="1"/>
  <c r="I91" i="1"/>
  <c r="I107" i="1" s="1"/>
  <c r="K91" i="1"/>
  <c r="K107" i="1" s="1"/>
  <c r="J91" i="1"/>
  <c r="J107" i="1" s="1"/>
  <c r="L91" i="1"/>
  <c r="L107" i="1" s="1"/>
  <c r="C107" i="1"/>
  <c r="O107" i="1"/>
  <c r="M107" i="1" l="1"/>
  <c r="D107" i="1"/>
  <c r="P107" i="1"/>
  <c r="N107" i="1"/>
  <c r="H107" i="1"/>
  <c r="Q91" i="1"/>
  <c r="Q107" i="1" s="1"/>
</calcChain>
</file>

<file path=xl/sharedStrings.xml><?xml version="1.0" encoding="utf-8"?>
<sst xmlns="http://schemas.openxmlformats.org/spreadsheetml/2006/main" count="114" uniqueCount="114">
  <si>
    <t>MINISTERIO DE HACIENDA</t>
  </si>
  <si>
    <t>DIRECCION GENERAL DE JUBILACIONES Y PENSIONES A CARGO DEL ESTADO</t>
  </si>
  <si>
    <t>DIRECCION ADMINISTRATIVA Y FINANCIERA</t>
  </si>
  <si>
    <t>Ejecución de Gastos y Aplicaciones Financieras</t>
  </si>
  <si>
    <t>Año 2021</t>
  </si>
  <si>
    <t>(Valores en RD$)</t>
  </si>
  <si>
    <t>Detalle</t>
  </si>
  <si>
    <t>PRESUPUESTO APROBADO</t>
  </si>
  <si>
    <t>PRESUPUESTO  MODIFICADO</t>
  </si>
  <si>
    <t>GASTO DEVENGADO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</si>
  <si>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</si>
  <si>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</si>
  <si>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</si>
  <si>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</si>
  <si>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</si>
  <si>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</si>
  <si>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</si>
  <si>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</si>
  <si>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</si>
  <si>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</si>
  <si>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</si>
  <si>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</si>
  <si>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</si>
  <si>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2 - GASTOS</t>
  </si>
  <si>
    <t xml:space="preserve">   2.1 - REMUNERACIONES Y CONTRIBUCIONES</t>
  </si>
  <si>
    <t xml:space="preserve">          2.1.1 - REMUNERACIONES</t>
  </si>
  <si>
    <t xml:space="preserve">          2.1.2 - SOBRESUELDOS</t>
  </si>
  <si>
    <t xml:space="preserve">          2.1.3 - DIETAS Y GASTOS DE REPRESENTACION</t>
  </si>
  <si>
    <t xml:space="preserve">          2.1.4 - GRATIFICACIONES Y BONIFICACIONES</t>
  </si>
  <si>
    <t xml:space="preserve">          2.1.5 - CONTRIB. A LA SEGURIDAD SOCIAL</t>
  </si>
  <si>
    <t xml:space="preserve">   2.2 -  CONTRATACION DE SERVICIOS</t>
  </si>
  <si>
    <t xml:space="preserve">          2.2.1 - SERVICIOS BASICOS</t>
  </si>
  <si>
    <t xml:space="preserve">          2.2.2 - PUBLICIDAD, IMPRESIÓN Y ENCUADERNACION</t>
  </si>
  <si>
    <t xml:space="preserve">          2.2.3 - VIATICOS</t>
  </si>
  <si>
    <t xml:space="preserve">          2.2.4 - TRANSPORTE Y ALMACENAJE</t>
  </si>
  <si>
    <t xml:space="preserve">          2.2.5 - ALQUILERES Y RENTAS</t>
  </si>
  <si>
    <t xml:space="preserve">          2.2.6 - SEGUROS</t>
  </si>
  <si>
    <t xml:space="preserve">          2.2.7 - SERV. DE CONSERV., REP. MENORES E INSTAL. TEMP.</t>
  </si>
  <si>
    <t xml:space="preserve">          2.2.8 - OTROS SERV. NO INCLUIDOS EN CONCEPTOS ANTERIORES</t>
  </si>
  <si>
    <t xml:space="preserve">          2.2.9 - OTRAS CONTRATACIONES DE SERVICIOS</t>
  </si>
  <si>
    <t xml:space="preserve">   2.3 -  MATERIALES Y SUMINISTRO</t>
  </si>
  <si>
    <t xml:space="preserve">          2.3.1 - ALIMENTOS Y PRODUCTOS AGROFORESTALES</t>
  </si>
  <si>
    <t xml:space="preserve">          2.3.2 - TEXTILES Y VESTUARIOS</t>
  </si>
  <si>
    <t xml:space="preserve">          2.3.3 - PRODUCTOS DE PAPEL, CARTON E IMPRESOS</t>
  </si>
  <si>
    <t xml:space="preserve">          2.3.4 - PRODUCTOS FARMACEUTICOS</t>
  </si>
  <si>
    <t xml:space="preserve">          2.3.5 - PRODUCTOS DE CUERO, CAUCHO Y PLASTICO</t>
  </si>
  <si>
    <t xml:space="preserve">          2.3.6 - PRODUCTOS DE MINERALES, METALICOS Y NO METALICOS</t>
  </si>
  <si>
    <t xml:space="preserve">          2.3.7 - COMBUSTIBLES, LUBRICANTES, PROD. QUIMICOS Y CONEXOS</t>
  </si>
  <si>
    <t xml:space="preserve">          2.3.8 - GASTOS QUE SE ASIGNARAN EJERCICIO (ART. 32 Y 33 LEY 423-06)</t>
  </si>
  <si>
    <t xml:space="preserve">          2.3.9 - PRODUCTOS Y UTILES VARIOS</t>
  </si>
  <si>
    <t xml:space="preserve"> </t>
  </si>
  <si>
    <t xml:space="preserve">   2.4 -  TRANSFERENCIAS CORRIENTES</t>
  </si>
  <si>
    <t xml:space="preserve">          2.4.1 - TRANSFERENCIAS CORRIENTES AL SECTOR PRIVADO</t>
  </si>
  <si>
    <t xml:space="preserve">          2.4.2 - TRANSFERENCIAS CORRIENTES AL GOBIERNOS GRAL. NAC.</t>
  </si>
  <si>
    <t xml:space="preserve">          2.4.3 - TRANSFERENCIAS CORRIENTES A GOBIERNOS GRALES. LOCALES</t>
  </si>
  <si>
    <t xml:space="preserve">          2.4.4 - TRANSFERENCIAS CORRIENTES A EMPRESAS PUB. NO FINANC.</t>
  </si>
  <si>
    <t xml:space="preserve">          2.4.5 - TRANSFERENCIAS CORRIENTES A INSTIT. PUB. FINANCIERAS</t>
  </si>
  <si>
    <t xml:space="preserve">          2.4.7 - TRANSFERENCIAS CORRIENTES AL SECTOR EXTERNO</t>
  </si>
  <si>
    <t xml:space="preserve">          2.4.9 - TRANSFERENCIAS CORRIENTES A OTRAS INSTIT. PUBLICAS</t>
  </si>
  <si>
    <t xml:space="preserve">   2.5 -  TRANSFERENCIAS DE CAPITAL</t>
  </si>
  <si>
    <t xml:space="preserve">          2.5.1 - TRANSFERENCIAS DE CAPITAL AL SECTOR PRIVADO</t>
  </si>
  <si>
    <t xml:space="preserve">          2.5.2 - TRANSFERENCIAS DE CAPITAL AL GOBIERNOS GRAL. NAC.</t>
  </si>
  <si>
    <t xml:space="preserve">          2.5.3 - TRANSFERENCIAS DE CAPITAL A GOBIERNOS GRALES. LOCALES</t>
  </si>
  <si>
    <t xml:space="preserve">          2.5.4 - TRANSFERENCIAS DE CAPITAL A EMPRESAS PUB. NO FINANC.</t>
  </si>
  <si>
    <t xml:space="preserve">          2.5.5 - TRANSFERENCIAS DE CAPITAL A INSTIT. PUB. FINANCIERAS</t>
  </si>
  <si>
    <t xml:space="preserve">          2.5.6 - TRANSFERENCIAS DE CAPITAL AL SECTOR EXTERNO</t>
  </si>
  <si>
    <t xml:space="preserve">          2.5.9 - TRANSFERENCIAS DE CAPITAL A OTRAS INSTIT. PUBLICAS</t>
  </si>
  <si>
    <t xml:space="preserve">   2.6 -  BIENES MUEBLES, INMUEBLES E INTANGIBLES</t>
  </si>
  <si>
    <t xml:space="preserve">          2.6.1 - MOBILIARIO Y EQUIPO</t>
  </si>
  <si>
    <t xml:space="preserve">          2.6.3 - EQUIPO E INSTRUMENTAL, CIENTIFICO Y LABORATORIO</t>
  </si>
  <si>
    <t xml:space="preserve">          2.6.4 - VEHICULOS Y EQUIPO DE TRANSPORTE, TRACCION Y ELEV.</t>
  </si>
  <si>
    <t xml:space="preserve">          2.6.5 - MAQUINARIA, OTROS EQUIPOS Y HERRAMIENTAS</t>
  </si>
  <si>
    <t xml:space="preserve">          2.6.6 - EQUIPOS DE DEFENSA Y SEGURIDAD</t>
  </si>
  <si>
    <t xml:space="preserve">          2.6.7 - ACTIVOS BIOLOGICOS CULTIVABLES</t>
  </si>
  <si>
    <t xml:space="preserve">          2.6.8 - BIENES INTANGIBLES</t>
  </si>
  <si>
    <t xml:space="preserve">          2.6.9 - EDIFICIOS, ESTRUCTURAS, TIERRAS, TERRENOS Y OBJ. DE VALOR</t>
  </si>
  <si>
    <t xml:space="preserve">   2.7 -  OBRAS</t>
  </si>
  <si>
    <t xml:space="preserve">          2.7.1 - OBRAS EN EDIFICACIONES </t>
  </si>
  <si>
    <t xml:space="preserve">          2.7.2 - INFRAESTRUCTURAS </t>
  </si>
  <si>
    <t xml:space="preserve">          2.7.3 - CONSTRUCCIONES EN BIENES CONCESIONARIOS </t>
  </si>
  <si>
    <t xml:space="preserve">          2.7.4 - GASTOS QUE SE ASIGNARAN EJERC. P/ INVERSION (ART. 32 Y 33 LEY 423-06)</t>
  </si>
  <si>
    <t xml:space="preserve">   2.8 -  ADQUISICION DE ACTIVOS FINANCIEROS CON FINES DE POLITICA</t>
  </si>
  <si>
    <t xml:space="preserve">          2.8.1 - CONCESION DE PRESTAMOS</t>
  </si>
  <si>
    <t xml:space="preserve">          2.8.2 - ADQUISICION DE TITULOS VALORES REPRESENTATIVOS DE DEUDA</t>
  </si>
  <si>
    <t xml:space="preserve">   2.9 -  GASTOS FINANCIEROS</t>
  </si>
  <si>
    <t xml:space="preserve">          2.9.1 - INTERESES DE LA DEUDA PUBLICA INTERNA</t>
  </si>
  <si>
    <t xml:space="preserve">          2.9.2 - INTERESES DE LA DEUDA PUBLICA EXTERNA</t>
  </si>
  <si>
    <t xml:space="preserve">          2.9.4 - COMISIONES Y OTROS GASTOS BANCARIOS DE LA DEUDA PUBLICA</t>
  </si>
  <si>
    <t>TOTAL GASTOS</t>
  </si>
  <si>
    <t>4 - APLICACIONES FINANCIERAS</t>
  </si>
  <si>
    <t xml:space="preserve">   4.1 -  INCREMENTO DE ACTIVOS FINANCIEROS</t>
  </si>
  <si>
    <t xml:space="preserve">          4.1.1 - INCREMENTO DE ACTIVOS FINANCIEROS CORRIENTES</t>
  </si>
  <si>
    <t xml:space="preserve">          4.1.2 - INCREMENTO DE ACTIVOS FINANCIEROS NO CORRIENTES</t>
  </si>
  <si>
    <t xml:space="preserve">   4.2 -  DISMINUCION DE PASIVOS</t>
  </si>
  <si>
    <t xml:space="preserve">          4.2.1 - DISMINUCION DE PASIVOS CORRIENTES</t>
  </si>
  <si>
    <t xml:space="preserve">          4.2.2 - DISMINUCION DE PASIVOS NO CORRIENTES</t>
  </si>
  <si>
    <t xml:space="preserve">   4.3 -  DISMINUCION DE FONDOS DE TERCEROS</t>
  </si>
  <si>
    <t xml:space="preserve">          4.2.1 - DISMINUCION DE DEPOSITOS FONDOS DE TERCEROS</t>
  </si>
  <si>
    <t>TOTAL APLICACIONES FINANCIERAS</t>
  </si>
  <si>
    <t>TOTAL GASTOS Y APLICACIONES FINANCIERAS</t>
  </si>
  <si>
    <t>Notas: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</si>
  <si>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</si>
  <si>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</si>
  <si>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</si>
  <si>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Preparado</t>
  </si>
  <si>
    <t>Preparado por:</t>
  </si>
  <si>
    <t>_</t>
  </si>
  <si>
    <t xml:space="preserve">   </t>
  </si>
  <si>
    <t>Licda.Carmen Adelina Gómez</t>
  </si>
  <si>
    <t>Felix Joel Almonte Inoa</t>
  </si>
  <si>
    <t>Encargada Division Financiera</t>
  </si>
  <si>
    <t>Sub-Director</t>
  </si>
  <si>
    <t>Director Interino Administrativo y Financiero</t>
  </si>
  <si>
    <t xml:space="preserve">          2.6.2 - MOBILIARIO Y EQUIPO AUDIOVISUAL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</si>
</sst>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name val="Calibri"/>
      <family val="2"/>
      <scheme val="minor"/>
    </font>
    <font>
      <sz val="16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2" borderId="5" xfId="0" applyFill="1" applyBorder="1" applyAlignment="1"/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9" fillId="0" borderId="11" xfId="0" applyFont="1" applyFill="1" applyBorder="1"/>
    <xf numFmtId="0" fontId="10" fillId="0" borderId="11" xfId="0" applyFont="1" applyBorder="1"/>
    <xf numFmtId="0" fontId="8" fillId="0" borderId="12" xfId="0" applyFont="1" applyBorder="1"/>
    <xf numFmtId="4" fontId="6" fillId="0" borderId="12" xfId="0" applyNumberFormat="1" applyFont="1" applyFill="1" applyBorder="1"/>
    <xf numFmtId="4" fontId="8" fillId="0" borderId="12" xfId="0" applyNumberFormat="1" applyFont="1" applyBorder="1"/>
    <xf numFmtId="4" fontId="11" fillId="0" borderId="12" xfId="0" applyNumberFormat="1" applyFont="1" applyBorder="1"/>
    <xf numFmtId="4" fontId="0" fillId="0" borderId="0" xfId="0" applyNumberFormat="1"/>
    <xf numFmtId="0" fontId="10" fillId="0" borderId="12" xfId="0" applyFont="1" applyBorder="1"/>
    <xf numFmtId="4" fontId="9" fillId="0" borderId="12" xfId="0" applyNumberFormat="1" applyFont="1" applyFill="1" applyBorder="1"/>
    <xf numFmtId="4" fontId="10" fillId="0" borderId="12" xfId="0" applyNumberFormat="1" applyFont="1" applyBorder="1"/>
    <xf numFmtId="4" fontId="12" fillId="0" borderId="12" xfId="0" applyNumberFormat="1" applyFont="1" applyBorder="1"/>
    <xf numFmtId="4" fontId="10" fillId="0" borderId="0" xfId="0" applyNumberFormat="1" applyFont="1"/>
    <xf numFmtId="0" fontId="10" fillId="0" borderId="13" xfId="0" applyFont="1" applyBorder="1"/>
    <xf numFmtId="4" fontId="9" fillId="0" borderId="13" xfId="0" applyNumberFormat="1" applyFont="1" applyFill="1" applyBorder="1"/>
    <xf numFmtId="4" fontId="10" fillId="0" borderId="13" xfId="0" applyNumberFormat="1" applyFont="1" applyBorder="1"/>
    <xf numFmtId="4" fontId="12" fillId="0" borderId="13" xfId="0" applyNumberFormat="1" applyFont="1" applyBorder="1"/>
    <xf numFmtId="0" fontId="6" fillId="0" borderId="12" xfId="0" applyFont="1" applyFill="1" applyBorder="1"/>
    <xf numFmtId="4" fontId="7" fillId="0" borderId="12" xfId="0" applyNumberFormat="1" applyFont="1" applyFill="1" applyBorder="1"/>
    <xf numFmtId="0" fontId="13" fillId="0" borderId="0" xfId="0" applyFont="1" applyFill="1"/>
    <xf numFmtId="0" fontId="9" fillId="0" borderId="12" xfId="0" applyFont="1" applyFill="1" applyBorder="1"/>
    <xf numFmtId="4" fontId="14" fillId="0" borderId="12" xfId="0" applyNumberFormat="1" applyFont="1" applyFill="1" applyBorder="1"/>
    <xf numFmtId="0" fontId="6" fillId="0" borderId="11" xfId="0" applyFont="1" applyFill="1" applyBorder="1"/>
    <xf numFmtId="0" fontId="14" fillId="0" borderId="11" xfId="0" applyFont="1" applyFill="1" applyBorder="1"/>
    <xf numFmtId="0" fontId="6" fillId="2" borderId="13" xfId="0" applyFont="1" applyFill="1" applyBorder="1"/>
    <xf numFmtId="4" fontId="6" fillId="2" borderId="13" xfId="0" applyNumberFormat="1" applyFont="1" applyFill="1" applyBorder="1"/>
    <xf numFmtId="4" fontId="7" fillId="2" borderId="13" xfId="0" applyNumberFormat="1" applyFont="1" applyFill="1" applyBorder="1"/>
    <xf numFmtId="0" fontId="15" fillId="0" borderId="0" xfId="0" applyFont="1"/>
    <xf numFmtId="4" fontId="16" fillId="0" borderId="0" xfId="0" applyNumberFormat="1" applyFont="1"/>
    <xf numFmtId="0" fontId="16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17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/>
    <xf numFmtId="0" fontId="17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4" fontId="16" fillId="0" borderId="0" xfId="0" applyNumberFormat="1" applyFont="1" applyBorder="1"/>
    <xf numFmtId="0" fontId="0" fillId="0" borderId="0" xfId="0" applyBorder="1"/>
    <xf numFmtId="43" fontId="17" fillId="0" borderId="0" xfId="1" applyFont="1"/>
    <xf numFmtId="43" fontId="2" fillId="0" borderId="0" xfId="0" applyNumberFormat="1" applyFont="1" applyBorder="1"/>
    <xf numFmtId="4" fontId="2" fillId="0" borderId="0" xfId="0" applyNumberFormat="1" applyFont="1" applyBorder="1" applyAlignment="1"/>
    <xf numFmtId="0" fontId="17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/>
    <xf numFmtId="0" fontId="16" fillId="0" borderId="0" xfId="0" applyFont="1"/>
    <xf numFmtId="4" fontId="2" fillId="0" borderId="0" xfId="0" applyNumberFormat="1" applyFont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3</xdr:row>
      <xdr:rowOff>42808</xdr:rowOff>
    </xdr:from>
    <xdr:to>
      <xdr:col>1</xdr:col>
      <xdr:colOff>2044129</xdr:colOff>
      <xdr:row>7</xdr:row>
      <xdr:rowOff>10701</xdr:rowOff>
    </xdr:to>
    <xdr:pic>
      <xdr:nvPicPr>
        <xdr:cNvPr id="2" name="Imagen 1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3FB11A3D-1210-4783-8E62-EE90C165F07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210" y="749156"/>
          <a:ext cx="1948880" cy="909691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15</xdr:col>
      <xdr:colOff>507218</xdr:colOff>
      <xdr:row>3</xdr:row>
      <xdr:rowOff>64973</xdr:rowOff>
    </xdr:from>
    <xdr:to>
      <xdr:col>16</xdr:col>
      <xdr:colOff>1187951</xdr:colOff>
      <xdr:row>8</xdr:row>
      <xdr:rowOff>117724</xdr:rowOff>
    </xdr:to>
    <xdr:pic>
      <xdr:nvPicPr>
        <xdr:cNvPr id="3" name="8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3230" t="45907" r="58933" b="23488"/>
        <a:stretch/>
      </xdr:blipFill>
      <xdr:spPr>
        <a:xfrm>
          <a:off x="24373229" y="771321"/>
          <a:ext cx="1643934" cy="1229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0"/>
  <sheetViews>
    <sheetView tabSelected="1" view="pageBreakPreview" zoomScale="69" zoomScaleNormal="69" zoomScaleSheetLayoutView="69" workbookViewId="0">
      <selection activeCell="Q65" sqref="Q65"/>
    </sheetView>
  </sheetViews>
  <sheetFormatPr defaultColWidth="11.42578125" defaultRowHeight="15" x14ac:dyDescent="0.25"/>
  <cols>
    <col min="1" max="1" width="4.28515625" customWidth="1"/>
    <col min="2" max="2" width="88.42578125" customWidth="1"/>
    <col min="3" max="3" width="23.7109375" customWidth="1"/>
    <col min="4" max="4" width="25.5703125" customWidth="1"/>
    <col min="5" max="5" width="21.28515625" customWidth="1"/>
    <col min="6" max="6" width="21" customWidth="1"/>
    <col min="7" max="7" width="21.5703125" customWidth="1"/>
    <col min="8" max="8" width="20.5703125" customWidth="1"/>
    <col min="9" max="9" width="22.140625" customWidth="1"/>
    <col min="10" max="10" width="21.28515625" customWidth="1"/>
    <col min="11" max="11" width="22.85546875" customWidth="1"/>
    <col min="12" max="12" width="15.42578125" customWidth="1"/>
    <col min="13" max="13" width="16.85546875" customWidth="1"/>
    <col min="14" max="14" width="18.85546875" customWidth="1"/>
    <col min="15" max="15" width="16.5703125" customWidth="1"/>
    <col min="16" max="16" width="14.42578125" customWidth="1"/>
    <col min="17" max="17" width="23" customWidth="1"/>
  </cols>
  <sheetData>
    <row r="1" spans="1:17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18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8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ht="18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ht="18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ht="18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ht="18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18.75" customHeight="1" x14ac:dyDescent="0.25">
      <c r="A8" s="62" t="s">
        <v>0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:17" ht="21" x14ac:dyDescent="0.35">
      <c r="A9" s="63" t="s">
        <v>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 ht="21" x14ac:dyDescent="0.35">
      <c r="A10" s="63" t="s">
        <v>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</row>
    <row r="11" spans="1:17" ht="21" x14ac:dyDescent="0.35">
      <c r="A11" s="63" t="s">
        <v>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</row>
    <row r="12" spans="1:17" ht="26.25" x14ac:dyDescent="0.4">
      <c r="A12" s="64" t="s">
        <v>4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7" ht="21" x14ac:dyDescent="0.35">
      <c r="A13" s="63" t="s">
        <v>5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</row>
    <row r="14" spans="1:17" ht="12" customHeight="1" thickBot="1" x14ac:dyDescent="0.3"/>
    <row r="15" spans="1:17" ht="15.75" customHeight="1" x14ac:dyDescent="0.25">
      <c r="B15" s="65" t="s">
        <v>6</v>
      </c>
      <c r="C15" s="67" t="s">
        <v>7</v>
      </c>
      <c r="D15" s="67" t="s">
        <v>8</v>
      </c>
      <c r="E15" s="69" t="s">
        <v>9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2"/>
    </row>
    <row r="16" spans="1:17" ht="30.75" customHeight="1" thickBot="1" x14ac:dyDescent="0.3">
      <c r="B16" s="66"/>
      <c r="C16" s="68"/>
      <c r="D16" s="68"/>
      <c r="E16" s="3" t="s">
        <v>10</v>
      </c>
      <c r="F16" s="4" t="s">
        <v>11</v>
      </c>
      <c r="G16" s="4" t="s">
        <v>12</v>
      </c>
      <c r="H16" s="4" t="s">
        <v>13</v>
      </c>
      <c r="I16" s="4" t="s">
        <v>14</v>
      </c>
      <c r="J16" s="4" t="s">
        <v>15</v>
      </c>
      <c r="K16" s="5" t="s">
        <v>16</v>
      </c>
      <c r="L16" s="4" t="s">
        <v>17</v>
      </c>
      <c r="M16" s="4" t="s">
        <v>18</v>
      </c>
      <c r="N16" s="4" t="s">
        <v>19</v>
      </c>
      <c r="O16" s="4" t="s">
        <v>20</v>
      </c>
      <c r="P16" s="4" t="s">
        <v>21</v>
      </c>
      <c r="Q16" s="6" t="s">
        <v>22</v>
      </c>
    </row>
    <row r="17" spans="2:17" ht="15.6" customHeight="1" x14ac:dyDescent="0.25">
      <c r="B17" s="7" t="s">
        <v>23</v>
      </c>
      <c r="C17" s="7"/>
      <c r="D17" s="8"/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2:17" ht="15.6" customHeight="1" x14ac:dyDescent="0.3">
      <c r="B18" s="10" t="s">
        <v>24</v>
      </c>
      <c r="C18" s="11">
        <f t="shared" ref="C18:J18" si="0">SUM(C19:C23)</f>
        <v>411060184</v>
      </c>
      <c r="D18" s="11">
        <f t="shared" si="0"/>
        <v>482515778.02000004</v>
      </c>
      <c r="E18" s="11">
        <f t="shared" si="0"/>
        <v>22514634.98</v>
      </c>
      <c r="F18" s="12">
        <f t="shared" si="0"/>
        <v>30518064.07</v>
      </c>
      <c r="G18" s="12">
        <f t="shared" si="0"/>
        <v>35316869.009999998</v>
      </c>
      <c r="H18" s="12">
        <f t="shared" si="0"/>
        <v>23779061.650000002</v>
      </c>
      <c r="I18" s="12">
        <f t="shared" si="0"/>
        <v>40801675.239999995</v>
      </c>
      <c r="J18" s="12">
        <f t="shared" si="0"/>
        <v>45631190.400000006</v>
      </c>
      <c r="K18" s="13">
        <f>K19+K20+K22+K23</f>
        <v>27178208.119999997</v>
      </c>
      <c r="L18" s="12">
        <f t="shared" ref="L18:P18" si="1">SUM(L19:L23)</f>
        <v>28841585.07</v>
      </c>
      <c r="M18" s="12">
        <f t="shared" si="1"/>
        <v>29834171.27</v>
      </c>
      <c r="N18" s="12">
        <f t="shared" si="1"/>
        <v>36685298.969999999</v>
      </c>
      <c r="O18" s="12">
        <f t="shared" si="1"/>
        <v>0</v>
      </c>
      <c r="P18" s="12">
        <f t="shared" si="1"/>
        <v>0</v>
      </c>
      <c r="Q18" s="13">
        <f>SUM(E18:P18)</f>
        <v>321100758.77999997</v>
      </c>
    </row>
    <row r="19" spans="2:17" ht="15.6" customHeight="1" x14ac:dyDescent="0.3">
      <c r="B19" s="15" t="s">
        <v>25</v>
      </c>
      <c r="C19" s="16">
        <v>265809545</v>
      </c>
      <c r="D19" s="16">
        <v>319739536.47000003</v>
      </c>
      <c r="E19" s="16">
        <v>18924984</v>
      </c>
      <c r="F19" s="17">
        <v>25041358.34</v>
      </c>
      <c r="G19" s="17">
        <v>23160603.27</v>
      </c>
      <c r="H19" s="17">
        <v>18956799.050000001</v>
      </c>
      <c r="I19" s="17">
        <v>24281664.899999999</v>
      </c>
      <c r="J19" s="17">
        <v>40340232.130000003</v>
      </c>
      <c r="K19" s="18">
        <v>21990511.789999999</v>
      </c>
      <c r="L19" s="17">
        <v>23300458.699999999</v>
      </c>
      <c r="M19" s="17">
        <v>24016084.23</v>
      </c>
      <c r="N19" s="17">
        <v>23535307.460000001</v>
      </c>
      <c r="O19" s="17"/>
      <c r="P19" s="17"/>
      <c r="Q19" s="18"/>
    </row>
    <row r="20" spans="2:17" ht="15.6" customHeight="1" x14ac:dyDescent="0.3">
      <c r="B20" s="15" t="s">
        <v>26</v>
      </c>
      <c r="C20" s="16">
        <v>101977272</v>
      </c>
      <c r="D20" s="16">
        <v>118434874.55</v>
      </c>
      <c r="E20" s="16">
        <v>751000</v>
      </c>
      <c r="F20" s="17">
        <v>2258000</v>
      </c>
      <c r="G20" s="17">
        <v>8879329.2100000009</v>
      </c>
      <c r="H20" s="17">
        <v>1949000</v>
      </c>
      <c r="I20" s="17">
        <v>13366192</v>
      </c>
      <c r="J20" s="17">
        <v>2003000</v>
      </c>
      <c r="K20" s="18">
        <v>2087000</v>
      </c>
      <c r="L20" s="17">
        <v>2308233.34</v>
      </c>
      <c r="M20" s="17">
        <v>2239000</v>
      </c>
      <c r="N20" s="17">
        <v>2179000</v>
      </c>
      <c r="O20" s="17"/>
      <c r="P20" s="17"/>
      <c r="Q20" s="18"/>
    </row>
    <row r="21" spans="2:17" ht="15" customHeight="1" x14ac:dyDescent="0.3">
      <c r="B21" s="15" t="s">
        <v>27</v>
      </c>
      <c r="C21" s="16">
        <v>0</v>
      </c>
      <c r="D21" s="16">
        <v>0</v>
      </c>
      <c r="E21" s="16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8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8"/>
    </row>
    <row r="22" spans="2:17" ht="20.25" customHeight="1" x14ac:dyDescent="0.3">
      <c r="B22" s="15" t="s">
        <v>28</v>
      </c>
      <c r="C22" s="16">
        <v>7500000</v>
      </c>
      <c r="D22" s="16">
        <v>6130000</v>
      </c>
      <c r="E22" s="16">
        <v>0</v>
      </c>
      <c r="F22" s="17">
        <v>0</v>
      </c>
      <c r="G22" s="17">
        <v>0</v>
      </c>
      <c r="H22" s="17">
        <v>0</v>
      </c>
      <c r="I22" s="17"/>
      <c r="J22" s="17"/>
      <c r="K22" s="18">
        <v>0</v>
      </c>
      <c r="L22" s="17">
        <v>0</v>
      </c>
      <c r="M22" s="17">
        <v>0</v>
      </c>
      <c r="N22" s="17">
        <v>7708098.7199999997</v>
      </c>
      <c r="O22" s="17"/>
      <c r="P22" s="17"/>
      <c r="Q22" s="18"/>
    </row>
    <row r="23" spans="2:17" ht="15" customHeight="1" x14ac:dyDescent="0.3">
      <c r="B23" s="15" t="s">
        <v>29</v>
      </c>
      <c r="C23" s="16">
        <v>35773367</v>
      </c>
      <c r="D23" s="16">
        <v>38211367</v>
      </c>
      <c r="E23" s="16">
        <v>2838650.98</v>
      </c>
      <c r="F23" s="17">
        <v>3218705.73</v>
      </c>
      <c r="G23" s="17">
        <v>3276936.53</v>
      </c>
      <c r="H23" s="17">
        <v>2873262.6</v>
      </c>
      <c r="I23" s="17">
        <v>3153818.34</v>
      </c>
      <c r="J23" s="17">
        <v>3287958.27</v>
      </c>
      <c r="K23" s="18">
        <v>3100696.33</v>
      </c>
      <c r="L23" s="17">
        <v>3232893.03</v>
      </c>
      <c r="M23" s="17">
        <v>3579087.04</v>
      </c>
      <c r="N23" s="17">
        <v>3262892.79</v>
      </c>
      <c r="O23" s="17"/>
      <c r="P23" s="17"/>
      <c r="Q23" s="18"/>
    </row>
    <row r="24" spans="2:17" ht="7.5" customHeight="1" x14ac:dyDescent="0.3">
      <c r="B24" s="15"/>
      <c r="C24" s="16"/>
      <c r="D24" s="16"/>
      <c r="E24" s="16"/>
      <c r="F24" s="17"/>
      <c r="G24" s="17"/>
      <c r="H24" s="17"/>
      <c r="I24" s="17"/>
      <c r="J24" s="17"/>
      <c r="K24" s="18"/>
      <c r="L24" s="17"/>
      <c r="M24" s="17"/>
      <c r="N24" s="17"/>
      <c r="O24" s="17"/>
      <c r="P24" s="17"/>
      <c r="Q24" s="18"/>
    </row>
    <row r="25" spans="2:17" ht="15.6" customHeight="1" x14ac:dyDescent="0.3">
      <c r="B25" s="10" t="s">
        <v>30</v>
      </c>
      <c r="C25" s="11">
        <f>SUM(C26:C34)</f>
        <v>21730374</v>
      </c>
      <c r="D25" s="11">
        <f>SUM(D26:D34)</f>
        <v>27832103.579999998</v>
      </c>
      <c r="E25" s="11">
        <f>SUM(E26:E34)</f>
        <v>749645.49</v>
      </c>
      <c r="F25" s="12">
        <f t="shared" ref="F25:J25" si="2">SUM(F26:F34)</f>
        <v>1981516.98</v>
      </c>
      <c r="G25" s="12">
        <f t="shared" si="2"/>
        <v>1748922.94</v>
      </c>
      <c r="H25" s="12">
        <f t="shared" si="2"/>
        <v>1744227.96</v>
      </c>
      <c r="I25" s="12">
        <f t="shared" si="2"/>
        <v>2054694.7199999997</v>
      </c>
      <c r="J25" s="12">
        <f t="shared" si="2"/>
        <v>2904919.7199999997</v>
      </c>
      <c r="K25" s="13">
        <f>K26+K27+K28+K29+K30+K31+K32+K33+K34</f>
        <v>757505.28</v>
      </c>
      <c r="L25" s="12">
        <f t="shared" ref="L25:O25" si="3">SUM(L26:L34)</f>
        <v>2120526.34</v>
      </c>
      <c r="M25" s="12">
        <f t="shared" si="3"/>
        <v>2413068.0499999998</v>
      </c>
      <c r="N25" s="12">
        <f t="shared" si="3"/>
        <v>2179452.4500000002</v>
      </c>
      <c r="O25" s="12">
        <f t="shared" si="3"/>
        <v>0</v>
      </c>
      <c r="P25" s="12">
        <f>SUM(P26:P34)</f>
        <v>0</v>
      </c>
      <c r="Q25" s="13">
        <f>SUM(E25:P25)</f>
        <v>18654479.929999996</v>
      </c>
    </row>
    <row r="26" spans="2:17" ht="15.6" customHeight="1" x14ac:dyDescent="0.3">
      <c r="B26" s="15" t="s">
        <v>31</v>
      </c>
      <c r="C26" s="16">
        <v>1612757</v>
      </c>
      <c r="D26" s="16">
        <v>7198176.3899999997</v>
      </c>
      <c r="E26" s="16">
        <v>538878.18000000005</v>
      </c>
      <c r="F26" s="17">
        <v>492850.38</v>
      </c>
      <c r="G26" s="17">
        <v>547363.47</v>
      </c>
      <c r="H26" s="19">
        <v>490499.78</v>
      </c>
      <c r="I26" s="17">
        <v>645072.80000000005</v>
      </c>
      <c r="J26" s="17">
        <v>1144815.6299999999</v>
      </c>
      <c r="K26" s="18">
        <v>67794.259999999995</v>
      </c>
      <c r="L26" s="17">
        <v>1262805.8999999999</v>
      </c>
      <c r="M26" s="17">
        <v>730113.8</v>
      </c>
      <c r="N26" s="17">
        <v>685422.33</v>
      </c>
      <c r="O26" s="17"/>
      <c r="P26" s="17"/>
      <c r="Q26" s="18"/>
    </row>
    <row r="27" spans="2:17" ht="20.25" customHeight="1" x14ac:dyDescent="0.3">
      <c r="B27" s="15" t="s">
        <v>32</v>
      </c>
      <c r="C27" s="16">
        <v>100000</v>
      </c>
      <c r="D27" s="16">
        <v>1924743.28</v>
      </c>
      <c r="E27" s="16">
        <v>0</v>
      </c>
      <c r="F27" s="17">
        <v>0</v>
      </c>
      <c r="G27" s="17">
        <v>138136.74</v>
      </c>
      <c r="H27" s="17">
        <v>4130</v>
      </c>
      <c r="I27" s="17">
        <v>582842.12</v>
      </c>
      <c r="J27" s="17">
        <v>82600</v>
      </c>
      <c r="K27" s="18">
        <v>69325</v>
      </c>
      <c r="L27" s="17">
        <v>208305.85</v>
      </c>
      <c r="M27" s="17">
        <v>165200</v>
      </c>
      <c r="N27" s="17">
        <v>276120</v>
      </c>
      <c r="O27" s="17"/>
      <c r="P27" s="17"/>
      <c r="Q27" s="18"/>
    </row>
    <row r="28" spans="2:17" ht="15.6" customHeight="1" x14ac:dyDescent="0.3">
      <c r="B28" s="15" t="s">
        <v>33</v>
      </c>
      <c r="C28" s="16">
        <v>4459000</v>
      </c>
      <c r="D28" s="16">
        <v>2025929</v>
      </c>
      <c r="E28" s="16">
        <v>0</v>
      </c>
      <c r="F28" s="17">
        <v>304100</v>
      </c>
      <c r="G28" s="17">
        <v>66300</v>
      </c>
      <c r="H28" s="17">
        <v>254100</v>
      </c>
      <c r="I28" s="17">
        <v>95300</v>
      </c>
      <c r="J28" s="17">
        <v>113700</v>
      </c>
      <c r="K28" s="18">
        <v>140200</v>
      </c>
      <c r="L28" s="17">
        <v>144050</v>
      </c>
      <c r="M28" s="17">
        <v>133250</v>
      </c>
      <c r="N28" s="17">
        <v>232200</v>
      </c>
      <c r="O28" s="17"/>
      <c r="P28" s="17"/>
      <c r="Q28" s="18"/>
    </row>
    <row r="29" spans="2:17" ht="15.6" customHeight="1" x14ac:dyDescent="0.3">
      <c r="B29" s="15" t="s">
        <v>34</v>
      </c>
      <c r="C29" s="16">
        <v>0</v>
      </c>
      <c r="D29" s="16">
        <v>75000</v>
      </c>
      <c r="E29" s="16">
        <v>0</v>
      </c>
      <c r="F29" s="17">
        <v>0</v>
      </c>
      <c r="G29" s="17">
        <v>0</v>
      </c>
      <c r="H29" s="17">
        <v>0</v>
      </c>
      <c r="I29" s="17"/>
      <c r="J29" s="17"/>
      <c r="K29" s="18">
        <v>0</v>
      </c>
      <c r="L29" s="17">
        <v>0</v>
      </c>
      <c r="M29" s="17">
        <v>20215</v>
      </c>
      <c r="N29" s="17">
        <v>0</v>
      </c>
      <c r="O29" s="17"/>
      <c r="P29" s="17"/>
      <c r="Q29" s="18"/>
    </row>
    <row r="30" spans="2:17" ht="15.6" customHeight="1" x14ac:dyDescent="0.3">
      <c r="B30" s="15" t="s">
        <v>35</v>
      </c>
      <c r="C30" s="16">
        <v>250000</v>
      </c>
      <c r="D30" s="16">
        <v>1891223.72</v>
      </c>
      <c r="E30" s="16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8">
        <v>0</v>
      </c>
      <c r="L30" s="17">
        <v>90466.66</v>
      </c>
      <c r="M30" s="17">
        <v>238520</v>
      </c>
      <c r="N30" s="17">
        <v>285953.32</v>
      </c>
      <c r="O30" s="17"/>
      <c r="P30" s="17"/>
      <c r="Q30" s="18"/>
    </row>
    <row r="31" spans="2:17" ht="15.6" customHeight="1" x14ac:dyDescent="0.3">
      <c r="B31" s="15" t="s">
        <v>36</v>
      </c>
      <c r="C31" s="16">
        <v>6619282</v>
      </c>
      <c r="D31" s="16">
        <v>2719946.19</v>
      </c>
      <c r="E31" s="16">
        <v>210767.31</v>
      </c>
      <c r="F31" s="17">
        <v>218688.79</v>
      </c>
      <c r="G31" s="17">
        <v>31290.3</v>
      </c>
      <c r="H31" s="19">
        <v>382311.49</v>
      </c>
      <c r="I31" s="17">
        <v>209497.66</v>
      </c>
      <c r="J31" s="17">
        <v>212348.38</v>
      </c>
      <c r="K31" s="18">
        <v>241878.23</v>
      </c>
      <c r="L31" s="17">
        <v>228222.84</v>
      </c>
      <c r="M31" s="17">
        <v>196432.15</v>
      </c>
      <c r="N31" s="17">
        <v>292845.55</v>
      </c>
      <c r="O31" s="17"/>
      <c r="P31" s="17"/>
      <c r="Q31" s="18"/>
    </row>
    <row r="32" spans="2:17" ht="15.6" customHeight="1" x14ac:dyDescent="0.3">
      <c r="B32" s="15" t="s">
        <v>37</v>
      </c>
      <c r="C32" s="16">
        <v>1000000</v>
      </c>
      <c r="D32" s="16">
        <v>2273900</v>
      </c>
      <c r="E32" s="16">
        <v>0</v>
      </c>
      <c r="F32" s="17">
        <v>41761.65</v>
      </c>
      <c r="G32" s="17">
        <v>348777.12</v>
      </c>
      <c r="H32" s="17">
        <v>20673.599999999999</v>
      </c>
      <c r="I32" s="17">
        <v>0</v>
      </c>
      <c r="J32" s="17"/>
      <c r="K32" s="18">
        <v>0</v>
      </c>
      <c r="L32" s="17">
        <v>0</v>
      </c>
      <c r="M32" s="17">
        <v>35999.99</v>
      </c>
      <c r="N32" s="17">
        <v>49838.65</v>
      </c>
      <c r="O32" s="17"/>
      <c r="P32" s="17"/>
      <c r="Q32" s="18"/>
    </row>
    <row r="33" spans="2:17" ht="15.6" customHeight="1" x14ac:dyDescent="0.3">
      <c r="B33" s="15" t="s">
        <v>38</v>
      </c>
      <c r="C33" s="16">
        <v>1710000</v>
      </c>
      <c r="D33" s="16">
        <v>1250600</v>
      </c>
      <c r="E33" s="16">
        <v>0</v>
      </c>
      <c r="F33" s="17"/>
      <c r="G33" s="17">
        <v>232500</v>
      </c>
      <c r="H33" s="17">
        <v>33800</v>
      </c>
      <c r="I33" s="17">
        <v>61159.88</v>
      </c>
      <c r="J33" s="17">
        <v>245725.96</v>
      </c>
      <c r="K33" s="18">
        <v>21900</v>
      </c>
      <c r="L33" s="17">
        <v>116327.56</v>
      </c>
      <c r="M33" s="17">
        <v>108487.59</v>
      </c>
      <c r="N33" s="17">
        <v>146088</v>
      </c>
      <c r="O33" s="17"/>
      <c r="P33" s="17"/>
      <c r="Q33" s="18"/>
    </row>
    <row r="34" spans="2:17" ht="15.6" customHeight="1" x14ac:dyDescent="0.3">
      <c r="B34" s="15" t="s">
        <v>39</v>
      </c>
      <c r="C34" s="16">
        <v>5979335</v>
      </c>
      <c r="D34" s="16">
        <v>8472585</v>
      </c>
      <c r="E34" s="16">
        <v>0</v>
      </c>
      <c r="F34" s="17">
        <v>924116.16</v>
      </c>
      <c r="G34" s="17">
        <v>384555.31</v>
      </c>
      <c r="H34" s="17">
        <v>558713.09</v>
      </c>
      <c r="I34" s="17">
        <v>460822.26</v>
      </c>
      <c r="J34" s="17">
        <v>1105729.75</v>
      </c>
      <c r="K34" s="18">
        <v>216407.79</v>
      </c>
      <c r="L34" s="17">
        <v>70347.53</v>
      </c>
      <c r="M34" s="17">
        <v>784849.52</v>
      </c>
      <c r="N34" s="17">
        <v>210984.6</v>
      </c>
      <c r="O34" s="17"/>
      <c r="P34" s="17"/>
      <c r="Q34" s="18"/>
    </row>
    <row r="35" spans="2:17" ht="8.1" customHeight="1" x14ac:dyDescent="0.3">
      <c r="B35" s="15"/>
      <c r="C35" s="16"/>
      <c r="D35" s="16"/>
      <c r="E35" s="16"/>
      <c r="F35" s="17"/>
      <c r="G35" s="17"/>
      <c r="H35" s="17"/>
      <c r="I35" s="17"/>
      <c r="J35" s="17"/>
      <c r="K35" s="18"/>
      <c r="L35" s="17"/>
      <c r="M35" s="17"/>
      <c r="N35" s="17"/>
      <c r="O35" s="17"/>
      <c r="P35" s="17"/>
      <c r="Q35" s="18"/>
    </row>
    <row r="36" spans="2:17" ht="15.6" customHeight="1" x14ac:dyDescent="0.3">
      <c r="B36" s="10" t="s">
        <v>40</v>
      </c>
      <c r="C36" s="11">
        <f>SUM(C37:C45)</f>
        <v>19959495</v>
      </c>
      <c r="D36" s="11">
        <f>SUM(D37:D45)</f>
        <v>21618251.400000002</v>
      </c>
      <c r="E36" s="11">
        <f>SUM(E37:E45)</f>
        <v>344680</v>
      </c>
      <c r="F36" s="12">
        <f>F37+F38+F39+F40+F41+F42+F43+F44+F45</f>
        <v>1073122.56</v>
      </c>
      <c r="G36" s="12">
        <f t="shared" ref="G36" si="4">SUM(G37:G45)</f>
        <v>1511698.1</v>
      </c>
      <c r="H36" s="12">
        <f>SUM(H37:H45)</f>
        <v>2621919.6</v>
      </c>
      <c r="I36" s="12">
        <f t="shared" ref="I36:J36" si="5">SUM(I37:I45)</f>
        <v>713155.94</v>
      </c>
      <c r="J36" s="12">
        <f t="shared" si="5"/>
        <v>900734.12</v>
      </c>
      <c r="K36" s="13">
        <f>K37+K38+K39+K40+K41+K42+K43+K44+K45</f>
        <v>831887.61</v>
      </c>
      <c r="L36" s="12">
        <f t="shared" ref="L36:O36" si="6">SUM(L37:L45)</f>
        <v>675304.39999999991</v>
      </c>
      <c r="M36" s="12">
        <f t="shared" si="6"/>
        <v>1701638.46</v>
      </c>
      <c r="N36" s="12">
        <f t="shared" si="6"/>
        <v>677483</v>
      </c>
      <c r="O36" s="12">
        <f t="shared" si="6"/>
        <v>0</v>
      </c>
      <c r="P36" s="12">
        <f>SUM(P37:P45)</f>
        <v>0</v>
      </c>
      <c r="Q36" s="13">
        <f>SUM(E36:P36)</f>
        <v>11051623.789999999</v>
      </c>
    </row>
    <row r="37" spans="2:17" ht="15.6" customHeight="1" x14ac:dyDescent="0.3">
      <c r="B37" s="15" t="s">
        <v>41</v>
      </c>
      <c r="C37" s="16">
        <v>1648785</v>
      </c>
      <c r="D37" s="16">
        <v>1739865.61</v>
      </c>
      <c r="E37" s="16">
        <v>0</v>
      </c>
      <c r="F37" s="17">
        <v>40701</v>
      </c>
      <c r="G37" s="17">
        <v>210573.3</v>
      </c>
      <c r="H37" s="17">
        <v>73924.759999999995</v>
      </c>
      <c r="I37" s="17">
        <v>122774.39999999999</v>
      </c>
      <c r="J37" s="17">
        <v>116590.07</v>
      </c>
      <c r="K37" s="18">
        <v>0</v>
      </c>
      <c r="L37" s="17">
        <v>0</v>
      </c>
      <c r="M37" s="17">
        <v>220748.32</v>
      </c>
      <c r="N37" s="17">
        <v>126075</v>
      </c>
      <c r="O37" s="17"/>
      <c r="P37" s="17"/>
      <c r="Q37" s="18"/>
    </row>
    <row r="38" spans="2:17" ht="15.6" customHeight="1" x14ac:dyDescent="0.3">
      <c r="B38" s="15" t="s">
        <v>42</v>
      </c>
      <c r="C38" s="16">
        <v>50000</v>
      </c>
      <c r="D38" s="16">
        <v>894000</v>
      </c>
      <c r="E38" s="16">
        <v>0</v>
      </c>
      <c r="F38" s="17">
        <v>0</v>
      </c>
      <c r="G38" s="17">
        <v>0</v>
      </c>
      <c r="H38" s="17">
        <v>0</v>
      </c>
      <c r="I38" s="17">
        <v>15947.7</v>
      </c>
      <c r="J38" s="17">
        <v>0</v>
      </c>
      <c r="K38" s="18">
        <v>0</v>
      </c>
      <c r="L38" s="17">
        <v>0</v>
      </c>
      <c r="M38" s="17">
        <v>83190</v>
      </c>
      <c r="N38" s="17">
        <v>0</v>
      </c>
      <c r="O38" s="17"/>
      <c r="P38" s="17"/>
      <c r="Q38" s="18"/>
    </row>
    <row r="39" spans="2:17" ht="15.6" customHeight="1" x14ac:dyDescent="0.3">
      <c r="B39" s="15" t="s">
        <v>43</v>
      </c>
      <c r="C39" s="16">
        <v>3636000</v>
      </c>
      <c r="D39" s="16">
        <v>2487150</v>
      </c>
      <c r="E39" s="16">
        <v>0</v>
      </c>
      <c r="F39" s="17">
        <v>266680</v>
      </c>
      <c r="G39" s="17">
        <v>150096</v>
      </c>
      <c r="H39" s="17">
        <v>104197.11</v>
      </c>
      <c r="I39" s="17">
        <v>48262</v>
      </c>
      <c r="J39" s="17">
        <v>0</v>
      </c>
      <c r="K39" s="18">
        <v>0</v>
      </c>
      <c r="L39" s="17">
        <v>220465.19</v>
      </c>
      <c r="M39" s="17">
        <v>238623.6</v>
      </c>
      <c r="N39" s="17">
        <v>0</v>
      </c>
      <c r="O39" s="17"/>
      <c r="P39" s="17"/>
      <c r="Q39" s="18"/>
    </row>
    <row r="40" spans="2:17" ht="15.6" customHeight="1" x14ac:dyDescent="0.3">
      <c r="B40" s="15" t="s">
        <v>44</v>
      </c>
      <c r="C40" s="16">
        <v>416221</v>
      </c>
      <c r="D40" s="16">
        <v>427221</v>
      </c>
      <c r="E40" s="16">
        <v>0</v>
      </c>
      <c r="F40" s="17">
        <v>95865</v>
      </c>
      <c r="G40" s="17">
        <v>0</v>
      </c>
      <c r="H40" s="17">
        <v>107260.69</v>
      </c>
      <c r="I40" s="17">
        <v>0</v>
      </c>
      <c r="J40" s="17">
        <v>0</v>
      </c>
      <c r="K40" s="18">
        <v>0</v>
      </c>
      <c r="L40" s="17">
        <v>0</v>
      </c>
      <c r="M40" s="17">
        <v>0</v>
      </c>
      <c r="N40" s="17">
        <v>0</v>
      </c>
      <c r="O40" s="17"/>
      <c r="P40" s="17"/>
      <c r="Q40" s="18"/>
    </row>
    <row r="41" spans="2:17" ht="15.6" customHeight="1" x14ac:dyDescent="0.3">
      <c r="B41" s="15" t="s">
        <v>45</v>
      </c>
      <c r="C41" s="16">
        <v>80000</v>
      </c>
      <c r="D41" s="16">
        <v>571500</v>
      </c>
      <c r="E41" s="16">
        <v>0</v>
      </c>
      <c r="F41" s="17">
        <v>0</v>
      </c>
      <c r="G41" s="17">
        <v>140973.47</v>
      </c>
      <c r="H41" s="17">
        <v>10856</v>
      </c>
      <c r="I41" s="17">
        <v>23432.44</v>
      </c>
      <c r="J41" s="17">
        <v>8649.4</v>
      </c>
      <c r="K41" s="18">
        <v>3835</v>
      </c>
      <c r="L41" s="17">
        <v>0</v>
      </c>
      <c r="M41" s="17">
        <v>0</v>
      </c>
      <c r="N41" s="17">
        <v>197768</v>
      </c>
      <c r="O41" s="17"/>
      <c r="P41" s="17"/>
      <c r="Q41" s="18"/>
    </row>
    <row r="42" spans="2:17" ht="15.6" customHeight="1" x14ac:dyDescent="0.3">
      <c r="B42" s="15" t="s">
        <v>46</v>
      </c>
      <c r="C42" s="16">
        <v>200000</v>
      </c>
      <c r="D42" s="16">
        <v>268400</v>
      </c>
      <c r="E42" s="16">
        <v>0</v>
      </c>
      <c r="F42" s="17">
        <v>0</v>
      </c>
      <c r="G42" s="17">
        <v>11574.62</v>
      </c>
      <c r="H42" s="17">
        <v>0</v>
      </c>
      <c r="I42" s="17">
        <v>48788.56</v>
      </c>
      <c r="J42" s="17">
        <v>10177.5</v>
      </c>
      <c r="K42" s="18">
        <v>0</v>
      </c>
      <c r="L42" s="17">
        <v>0</v>
      </c>
      <c r="M42" s="17">
        <v>23238.1</v>
      </c>
      <c r="N42" s="17">
        <v>0</v>
      </c>
      <c r="O42" s="17"/>
      <c r="P42" s="17"/>
      <c r="Q42" s="18"/>
    </row>
    <row r="43" spans="2:17" ht="15.6" customHeight="1" x14ac:dyDescent="0.3">
      <c r="B43" s="15" t="s">
        <v>47</v>
      </c>
      <c r="C43" s="16">
        <v>8890640</v>
      </c>
      <c r="D43" s="16">
        <v>7563870.2400000002</v>
      </c>
      <c r="E43" s="16">
        <v>344680</v>
      </c>
      <c r="F43" s="17">
        <v>455280</v>
      </c>
      <c r="G43" s="17">
        <v>491335.63</v>
      </c>
      <c r="H43" s="19">
        <v>1301135.6599999999</v>
      </c>
      <c r="I43" s="17">
        <v>376997.5</v>
      </c>
      <c r="J43" s="17">
        <v>545214.36</v>
      </c>
      <c r="K43" s="18">
        <v>342840</v>
      </c>
      <c r="L43" s="17">
        <v>353640</v>
      </c>
      <c r="M43" s="17">
        <v>1059740</v>
      </c>
      <c r="N43" s="17">
        <v>353640</v>
      </c>
      <c r="O43" s="17"/>
      <c r="P43" s="17"/>
      <c r="Q43" s="18"/>
    </row>
    <row r="44" spans="2:17" ht="15.6" customHeight="1" x14ac:dyDescent="0.3">
      <c r="B44" s="15" t="s">
        <v>48</v>
      </c>
      <c r="C44" s="16">
        <v>0</v>
      </c>
      <c r="D44" s="16">
        <v>0</v>
      </c>
      <c r="E44" s="16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8">
        <v>0</v>
      </c>
      <c r="L44" s="17">
        <v>0</v>
      </c>
      <c r="M44" s="17">
        <v>0</v>
      </c>
      <c r="N44" s="17">
        <v>0</v>
      </c>
      <c r="O44" s="17"/>
      <c r="P44" s="17"/>
      <c r="Q44" s="18"/>
    </row>
    <row r="45" spans="2:17" ht="16.5" customHeight="1" x14ac:dyDescent="0.3">
      <c r="B45" s="15" t="s">
        <v>49</v>
      </c>
      <c r="C45" s="16">
        <v>5037849</v>
      </c>
      <c r="D45" s="16">
        <v>7666244.5499999998</v>
      </c>
      <c r="E45" s="16">
        <v>0</v>
      </c>
      <c r="F45" s="17">
        <v>214596.56</v>
      </c>
      <c r="G45" s="17">
        <v>507145.08</v>
      </c>
      <c r="H45" s="17">
        <v>1024545.38</v>
      </c>
      <c r="I45" s="17">
        <v>76953.34</v>
      </c>
      <c r="J45" s="17">
        <v>220102.79</v>
      </c>
      <c r="K45" s="18">
        <v>485212.61</v>
      </c>
      <c r="L45" s="17">
        <v>101199.21</v>
      </c>
      <c r="M45" s="17">
        <v>76098.44</v>
      </c>
      <c r="N45" s="17">
        <v>0</v>
      </c>
      <c r="O45" s="17"/>
      <c r="P45" s="17"/>
      <c r="Q45" s="18"/>
    </row>
    <row r="46" spans="2:17" ht="14.25" customHeight="1" x14ac:dyDescent="0.3">
      <c r="B46" s="15" t="s">
        <v>50</v>
      </c>
      <c r="C46" s="16"/>
      <c r="D46" s="16"/>
      <c r="E46" s="16"/>
      <c r="F46" s="17"/>
      <c r="G46" s="17"/>
      <c r="H46" s="17"/>
      <c r="I46" s="17"/>
      <c r="J46" s="17"/>
      <c r="K46" s="18"/>
      <c r="L46" s="17"/>
      <c r="M46" s="17"/>
      <c r="N46" s="17"/>
      <c r="O46" s="17"/>
      <c r="P46" s="17"/>
      <c r="Q46" s="18"/>
    </row>
    <row r="47" spans="2:17" ht="15" customHeight="1" x14ac:dyDescent="0.3">
      <c r="B47" s="10" t="s">
        <v>51</v>
      </c>
      <c r="C47" s="11">
        <f>SUM(C48:C54)</f>
        <v>500000</v>
      </c>
      <c r="D47" s="11">
        <f>SUM(D48:D54)</f>
        <v>340000</v>
      </c>
      <c r="E47" s="11">
        <f>SUM(E48:E54)</f>
        <v>0</v>
      </c>
      <c r="F47" s="12">
        <f t="shared" ref="F47:J47" si="7">SUM(F48:F54)</f>
        <v>0</v>
      </c>
      <c r="G47" s="12">
        <f t="shared" si="7"/>
        <v>0</v>
      </c>
      <c r="H47" s="12">
        <f t="shared" si="7"/>
        <v>228553.2</v>
      </c>
      <c r="I47" s="12">
        <f t="shared" si="7"/>
        <v>0</v>
      </c>
      <c r="J47" s="12">
        <f t="shared" si="7"/>
        <v>99000</v>
      </c>
      <c r="K47" s="13">
        <f>K48</f>
        <v>0</v>
      </c>
      <c r="L47" s="12">
        <f t="shared" ref="L47:P47" si="8">SUM(L48:L54)</f>
        <v>0</v>
      </c>
      <c r="M47" s="12">
        <f t="shared" si="8"/>
        <v>0</v>
      </c>
      <c r="N47" s="12">
        <f t="shared" si="8"/>
        <v>67261.2</v>
      </c>
      <c r="O47" s="12">
        <f t="shared" si="8"/>
        <v>0</v>
      </c>
      <c r="P47" s="12">
        <f t="shared" si="8"/>
        <v>0</v>
      </c>
      <c r="Q47" s="13">
        <f>SUM(E47:P47)</f>
        <v>394814.4</v>
      </c>
    </row>
    <row r="48" spans="2:17" ht="20.25" x14ac:dyDescent="0.3">
      <c r="B48" s="15" t="s">
        <v>52</v>
      </c>
      <c r="C48" s="16">
        <v>0</v>
      </c>
      <c r="D48" s="16">
        <v>100000</v>
      </c>
      <c r="E48" s="16">
        <v>0</v>
      </c>
      <c r="F48" s="17">
        <v>0</v>
      </c>
      <c r="G48" s="17">
        <v>0</v>
      </c>
      <c r="H48" s="17">
        <v>0</v>
      </c>
      <c r="I48" s="17">
        <v>0</v>
      </c>
      <c r="J48" s="17">
        <v>99000</v>
      </c>
      <c r="K48" s="18">
        <v>0</v>
      </c>
      <c r="L48" s="17">
        <v>0</v>
      </c>
      <c r="M48" s="17">
        <v>0</v>
      </c>
      <c r="N48" s="17">
        <v>67261.2</v>
      </c>
      <c r="O48" s="17"/>
      <c r="P48" s="17"/>
      <c r="Q48" s="18"/>
    </row>
    <row r="49" spans="2:17" ht="15.6" customHeight="1" x14ac:dyDescent="0.3">
      <c r="B49" s="15" t="s">
        <v>53</v>
      </c>
      <c r="C49" s="16">
        <v>0</v>
      </c>
      <c r="D49" s="16">
        <v>0</v>
      </c>
      <c r="E49" s="16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8">
        <v>0</v>
      </c>
      <c r="L49" s="17">
        <v>0</v>
      </c>
      <c r="M49" s="17">
        <v>0</v>
      </c>
      <c r="N49" s="17">
        <v>0</v>
      </c>
      <c r="O49" s="17"/>
      <c r="P49" s="17"/>
      <c r="Q49" s="18"/>
    </row>
    <row r="50" spans="2:17" ht="15" customHeight="1" x14ac:dyDescent="0.3">
      <c r="B50" s="15" t="s">
        <v>54</v>
      </c>
      <c r="C50" s="16">
        <v>0</v>
      </c>
      <c r="D50" s="16">
        <v>0</v>
      </c>
      <c r="E50" s="16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8">
        <v>0</v>
      </c>
      <c r="L50" s="17">
        <v>0</v>
      </c>
      <c r="M50" s="17">
        <v>0</v>
      </c>
      <c r="N50" s="17">
        <v>0</v>
      </c>
      <c r="O50" s="17"/>
      <c r="P50" s="17"/>
      <c r="Q50" s="18"/>
    </row>
    <row r="51" spans="2:17" ht="15" customHeight="1" x14ac:dyDescent="0.3">
      <c r="B51" s="15" t="s">
        <v>55</v>
      </c>
      <c r="C51" s="16">
        <v>0</v>
      </c>
      <c r="D51" s="16">
        <v>0</v>
      </c>
      <c r="E51" s="16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8">
        <v>0</v>
      </c>
      <c r="L51" s="17">
        <v>0</v>
      </c>
      <c r="M51" s="17">
        <v>0</v>
      </c>
      <c r="N51" s="17">
        <v>0</v>
      </c>
      <c r="O51" s="17"/>
      <c r="P51" s="17"/>
      <c r="Q51" s="18"/>
    </row>
    <row r="52" spans="2:17" ht="15" customHeight="1" x14ac:dyDescent="0.3">
      <c r="B52" s="15" t="s">
        <v>56</v>
      </c>
      <c r="C52" s="16">
        <v>0</v>
      </c>
      <c r="D52" s="16">
        <v>0</v>
      </c>
      <c r="E52" s="16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8">
        <v>0</v>
      </c>
      <c r="L52" s="17">
        <v>0</v>
      </c>
      <c r="M52" s="17">
        <v>0</v>
      </c>
      <c r="N52" s="17">
        <v>0</v>
      </c>
      <c r="O52" s="17"/>
      <c r="P52" s="17"/>
      <c r="Q52" s="18"/>
    </row>
    <row r="53" spans="2:17" ht="15" customHeight="1" x14ac:dyDescent="0.3">
      <c r="B53" s="15" t="s">
        <v>57</v>
      </c>
      <c r="C53" s="16">
        <v>500000</v>
      </c>
      <c r="D53" s="16">
        <v>240000</v>
      </c>
      <c r="E53" s="16">
        <v>0</v>
      </c>
      <c r="F53" s="17">
        <v>0</v>
      </c>
      <c r="G53" s="17">
        <v>0</v>
      </c>
      <c r="H53" s="17">
        <v>228553.2</v>
      </c>
      <c r="I53" s="17">
        <v>0</v>
      </c>
      <c r="J53" s="17">
        <v>0</v>
      </c>
      <c r="K53" s="18">
        <v>0</v>
      </c>
      <c r="L53" s="17">
        <v>0</v>
      </c>
      <c r="M53" s="17">
        <v>0</v>
      </c>
      <c r="N53" s="17">
        <v>0</v>
      </c>
      <c r="O53" s="17"/>
      <c r="P53" s="17"/>
      <c r="Q53" s="18"/>
    </row>
    <row r="54" spans="2:17" ht="15" customHeight="1" x14ac:dyDescent="0.3">
      <c r="B54" s="15" t="s">
        <v>58</v>
      </c>
      <c r="C54" s="16">
        <v>0</v>
      </c>
      <c r="D54" s="16">
        <v>0</v>
      </c>
      <c r="E54" s="16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8">
        <v>0</v>
      </c>
      <c r="L54" s="17">
        <v>0</v>
      </c>
      <c r="M54" s="17">
        <v>0</v>
      </c>
      <c r="N54" s="17">
        <v>0</v>
      </c>
      <c r="O54" s="17"/>
      <c r="P54" s="17"/>
      <c r="Q54" s="18"/>
    </row>
    <row r="55" spans="2:17" ht="15" customHeight="1" x14ac:dyDescent="0.3">
      <c r="B55" s="15"/>
      <c r="C55" s="16"/>
      <c r="D55" s="16"/>
      <c r="E55" s="16"/>
      <c r="F55" s="17"/>
      <c r="G55" s="17"/>
      <c r="H55" s="17"/>
      <c r="I55" s="17"/>
      <c r="J55" s="17"/>
      <c r="K55" s="18"/>
      <c r="L55" s="17"/>
      <c r="M55" s="17"/>
      <c r="N55" s="17"/>
      <c r="O55" s="17"/>
      <c r="P55" s="17"/>
      <c r="Q55" s="18"/>
    </row>
    <row r="56" spans="2:17" ht="20.25" x14ac:dyDescent="0.3">
      <c r="B56" s="10" t="s">
        <v>59</v>
      </c>
      <c r="C56" s="11">
        <f>SUM(C57:C63)</f>
        <v>0</v>
      </c>
      <c r="D56" s="11">
        <f>SUM(D57:D63)</f>
        <v>0</v>
      </c>
      <c r="E56" s="11">
        <f>SUM(E57:E63)</f>
        <v>0</v>
      </c>
      <c r="F56" s="12">
        <f t="shared" ref="F56:Q56" si="9">SUM(F57:F63)</f>
        <v>0</v>
      </c>
      <c r="G56" s="12">
        <f t="shared" si="9"/>
        <v>0</v>
      </c>
      <c r="H56" s="12">
        <f t="shared" si="9"/>
        <v>0</v>
      </c>
      <c r="I56" s="12">
        <f t="shared" si="9"/>
        <v>0</v>
      </c>
      <c r="J56" s="12">
        <f t="shared" si="9"/>
        <v>0</v>
      </c>
      <c r="K56" s="13"/>
      <c r="L56" s="12">
        <f t="shared" ref="L56:P56" si="10">SUM(L57:L63)</f>
        <v>0</v>
      </c>
      <c r="M56" s="12">
        <f t="shared" si="10"/>
        <v>0</v>
      </c>
      <c r="N56" s="12">
        <f t="shared" si="10"/>
        <v>0</v>
      </c>
      <c r="O56" s="12">
        <f t="shared" si="10"/>
        <v>0</v>
      </c>
      <c r="P56" s="12">
        <f t="shared" si="10"/>
        <v>0</v>
      </c>
      <c r="Q56" s="13">
        <f t="shared" si="9"/>
        <v>0</v>
      </c>
    </row>
    <row r="57" spans="2:17" ht="20.25" x14ac:dyDescent="0.3">
      <c r="B57" s="15" t="s">
        <v>60</v>
      </c>
      <c r="C57" s="16">
        <v>0</v>
      </c>
      <c r="D57" s="16">
        <v>0</v>
      </c>
      <c r="E57" s="16">
        <v>0</v>
      </c>
      <c r="F57" s="17"/>
      <c r="G57" s="17"/>
      <c r="H57" s="17"/>
      <c r="I57" s="17"/>
      <c r="J57" s="17"/>
      <c r="K57" s="18"/>
      <c r="L57" s="17"/>
      <c r="M57" s="17">
        <v>0</v>
      </c>
      <c r="N57" s="17"/>
      <c r="O57" s="17"/>
      <c r="P57" s="17"/>
      <c r="Q57" s="18"/>
    </row>
    <row r="58" spans="2:17" ht="20.25" x14ac:dyDescent="0.3">
      <c r="B58" s="15" t="s">
        <v>61</v>
      </c>
      <c r="C58" s="16">
        <v>0</v>
      </c>
      <c r="D58" s="16">
        <v>0</v>
      </c>
      <c r="E58" s="16">
        <v>0</v>
      </c>
      <c r="F58" s="17"/>
      <c r="G58" s="17"/>
      <c r="H58" s="17"/>
      <c r="I58" s="17"/>
      <c r="J58" s="17"/>
      <c r="K58" s="18"/>
      <c r="L58" s="17"/>
      <c r="M58" s="17">
        <v>0</v>
      </c>
      <c r="N58" s="17"/>
      <c r="O58" s="17"/>
      <c r="P58" s="17"/>
      <c r="Q58" s="18"/>
    </row>
    <row r="59" spans="2:17" ht="20.25" x14ac:dyDescent="0.3">
      <c r="B59" s="15" t="s">
        <v>62</v>
      </c>
      <c r="C59" s="16">
        <v>0</v>
      </c>
      <c r="D59" s="16">
        <v>0</v>
      </c>
      <c r="E59" s="16">
        <v>0</v>
      </c>
      <c r="F59" s="17"/>
      <c r="G59" s="17"/>
      <c r="H59" s="17"/>
      <c r="I59" s="17"/>
      <c r="J59" s="17"/>
      <c r="K59" s="18"/>
      <c r="L59" s="17"/>
      <c r="M59" s="17">
        <v>0</v>
      </c>
      <c r="N59" s="17"/>
      <c r="O59" s="17"/>
      <c r="P59" s="17"/>
      <c r="Q59" s="18"/>
    </row>
    <row r="60" spans="2:17" ht="20.25" x14ac:dyDescent="0.3">
      <c r="B60" s="15" t="s">
        <v>63</v>
      </c>
      <c r="C60" s="16">
        <v>0</v>
      </c>
      <c r="D60" s="16">
        <v>0</v>
      </c>
      <c r="E60" s="16">
        <v>0</v>
      </c>
      <c r="F60" s="17"/>
      <c r="G60" s="17"/>
      <c r="H60" s="17"/>
      <c r="I60" s="17"/>
      <c r="J60" s="17"/>
      <c r="K60" s="18"/>
      <c r="L60" s="17"/>
      <c r="M60" s="17">
        <v>0</v>
      </c>
      <c r="N60" s="17"/>
      <c r="O60" s="17"/>
      <c r="P60" s="17"/>
      <c r="Q60" s="18"/>
    </row>
    <row r="61" spans="2:17" ht="20.25" x14ac:dyDescent="0.3">
      <c r="B61" s="15" t="s">
        <v>64</v>
      </c>
      <c r="C61" s="16">
        <v>0</v>
      </c>
      <c r="D61" s="16">
        <v>0</v>
      </c>
      <c r="E61" s="16">
        <v>0</v>
      </c>
      <c r="F61" s="17"/>
      <c r="G61" s="17"/>
      <c r="H61" s="17"/>
      <c r="I61" s="17"/>
      <c r="J61" s="17"/>
      <c r="K61" s="18"/>
      <c r="L61" s="17"/>
      <c r="M61" s="17">
        <v>0</v>
      </c>
      <c r="N61" s="17"/>
      <c r="O61" s="17"/>
      <c r="P61" s="17"/>
      <c r="Q61" s="18"/>
    </row>
    <row r="62" spans="2:17" ht="20.25" x14ac:dyDescent="0.3">
      <c r="B62" s="15" t="s">
        <v>65</v>
      </c>
      <c r="C62" s="16">
        <v>0</v>
      </c>
      <c r="D62" s="16">
        <v>0</v>
      </c>
      <c r="E62" s="16">
        <v>0</v>
      </c>
      <c r="F62" s="17"/>
      <c r="G62" s="17"/>
      <c r="H62" s="17"/>
      <c r="I62" s="17"/>
      <c r="J62" s="17"/>
      <c r="K62" s="18"/>
      <c r="L62" s="17"/>
      <c r="M62" s="17">
        <v>0</v>
      </c>
      <c r="N62" s="17"/>
      <c r="O62" s="17"/>
      <c r="P62" s="17"/>
      <c r="Q62" s="18"/>
    </row>
    <row r="63" spans="2:17" ht="20.25" x14ac:dyDescent="0.3">
      <c r="B63" s="15" t="s">
        <v>66</v>
      </c>
      <c r="C63" s="16">
        <v>0</v>
      </c>
      <c r="D63" s="16">
        <v>0</v>
      </c>
      <c r="E63" s="16">
        <v>0</v>
      </c>
      <c r="F63" s="17"/>
      <c r="G63" s="17"/>
      <c r="H63" s="17"/>
      <c r="I63" s="17"/>
      <c r="J63" s="17"/>
      <c r="K63" s="18"/>
      <c r="L63" s="17"/>
      <c r="M63" s="17">
        <v>0</v>
      </c>
      <c r="N63" s="17"/>
      <c r="O63" s="17"/>
      <c r="P63" s="17"/>
      <c r="Q63" s="18"/>
    </row>
    <row r="64" spans="2:17" ht="1.5" customHeight="1" x14ac:dyDescent="0.3">
      <c r="B64" s="15"/>
      <c r="C64" s="16"/>
      <c r="D64" s="16"/>
      <c r="E64" s="16"/>
      <c r="F64" s="17"/>
      <c r="G64" s="17"/>
      <c r="H64" s="17"/>
      <c r="I64" s="17"/>
      <c r="J64" s="17"/>
      <c r="K64" s="18"/>
      <c r="L64" s="17"/>
      <c r="M64" s="17"/>
      <c r="N64" s="17"/>
      <c r="O64" s="17"/>
      <c r="P64" s="17"/>
      <c r="Q64" s="18"/>
    </row>
    <row r="65" spans="2:17" ht="15.6" customHeight="1" x14ac:dyDescent="0.3">
      <c r="B65" s="10" t="s">
        <v>67</v>
      </c>
      <c r="C65" s="11">
        <f>SUM(C66:C74)</f>
        <v>1490681</v>
      </c>
      <c r="D65" s="11">
        <f>SUM(D66:D74)</f>
        <v>26825606</v>
      </c>
      <c r="E65" s="11">
        <f>SUM(E66:E74)</f>
        <v>0</v>
      </c>
      <c r="F65" s="12">
        <f t="shared" ref="F65:J65" si="11">SUM(F66:F74)</f>
        <v>79650</v>
      </c>
      <c r="G65" s="12">
        <f t="shared" si="11"/>
        <v>269040</v>
      </c>
      <c r="H65" s="12">
        <f t="shared" si="11"/>
        <v>0</v>
      </c>
      <c r="I65" s="12">
        <f t="shared" si="11"/>
        <v>28750.18</v>
      </c>
      <c r="J65" s="12">
        <f t="shared" si="11"/>
        <v>535602.06000000006</v>
      </c>
      <c r="K65" s="13">
        <f>K66+K67</f>
        <v>74182.89</v>
      </c>
      <c r="L65" s="12">
        <f t="shared" ref="L65:O65" si="12">SUM(L66:L74)</f>
        <v>128856</v>
      </c>
      <c r="M65" s="12">
        <f t="shared" si="12"/>
        <v>0</v>
      </c>
      <c r="N65" s="12">
        <f t="shared" si="12"/>
        <v>254880</v>
      </c>
      <c r="O65" s="12">
        <f t="shared" si="12"/>
        <v>0</v>
      </c>
      <c r="P65" s="12">
        <f>SUM(P66:P74)</f>
        <v>0</v>
      </c>
      <c r="Q65" s="13">
        <f>SUM(F65:P65)</f>
        <v>1370961.13</v>
      </c>
    </row>
    <row r="66" spans="2:17" ht="15.6" customHeight="1" x14ac:dyDescent="0.3">
      <c r="B66" s="15" t="s">
        <v>68</v>
      </c>
      <c r="C66" s="16">
        <v>1490681</v>
      </c>
      <c r="D66" s="16">
        <v>8162181</v>
      </c>
      <c r="E66" s="16">
        <v>0</v>
      </c>
      <c r="F66" s="17">
        <v>79650</v>
      </c>
      <c r="G66" s="17">
        <v>269040</v>
      </c>
      <c r="H66" s="17"/>
      <c r="I66" s="17">
        <v>18985.68</v>
      </c>
      <c r="J66" s="17">
        <v>535602.06000000006</v>
      </c>
      <c r="K66" s="18">
        <v>0</v>
      </c>
      <c r="L66" s="17">
        <v>128856</v>
      </c>
      <c r="M66" s="17"/>
      <c r="N66" s="17">
        <v>0</v>
      </c>
      <c r="O66" s="17"/>
      <c r="P66" s="17"/>
      <c r="Q66" s="18"/>
    </row>
    <row r="67" spans="2:17" ht="15.6" customHeight="1" x14ac:dyDescent="0.3">
      <c r="B67" s="15" t="s">
        <v>113</v>
      </c>
      <c r="C67" s="16">
        <v>0</v>
      </c>
      <c r="D67" s="16">
        <v>802800</v>
      </c>
      <c r="E67" s="16"/>
      <c r="F67" s="17"/>
      <c r="G67" s="17"/>
      <c r="H67" s="17"/>
      <c r="I67" s="17"/>
      <c r="J67" s="17"/>
      <c r="K67" s="18">
        <v>74182.89</v>
      </c>
      <c r="L67" s="17"/>
      <c r="M67" s="17"/>
      <c r="N67" s="17">
        <v>0</v>
      </c>
      <c r="O67" s="17"/>
      <c r="P67" s="17"/>
      <c r="Q67" s="18"/>
    </row>
    <row r="68" spans="2:17" ht="15.6" customHeight="1" x14ac:dyDescent="0.3">
      <c r="B68" s="15" t="s">
        <v>69</v>
      </c>
      <c r="C68" s="16">
        <v>0</v>
      </c>
      <c r="D68" s="16">
        <v>0</v>
      </c>
      <c r="E68" s="16">
        <v>0</v>
      </c>
      <c r="F68" s="17"/>
      <c r="G68" s="17"/>
      <c r="H68" s="17"/>
      <c r="I68" s="17"/>
      <c r="J68" s="17"/>
      <c r="K68" s="18"/>
      <c r="L68" s="17"/>
      <c r="M68" s="17"/>
      <c r="N68" s="17">
        <v>0</v>
      </c>
      <c r="O68" s="17"/>
      <c r="P68" s="17"/>
      <c r="Q68" s="18"/>
    </row>
    <row r="69" spans="2:17" ht="15.6" customHeight="1" x14ac:dyDescent="0.3">
      <c r="B69" s="15" t="s">
        <v>70</v>
      </c>
      <c r="C69" s="16">
        <v>0</v>
      </c>
      <c r="D69" s="16">
        <v>17069600</v>
      </c>
      <c r="E69" s="16">
        <v>0</v>
      </c>
      <c r="F69" s="17"/>
      <c r="G69" s="17"/>
      <c r="H69" s="17"/>
      <c r="I69" s="17"/>
      <c r="J69" s="17"/>
      <c r="K69" s="18"/>
      <c r="L69" s="17"/>
      <c r="M69" s="17"/>
      <c r="N69" s="17">
        <v>0</v>
      </c>
      <c r="O69" s="17"/>
      <c r="P69" s="17"/>
      <c r="Q69" s="18"/>
    </row>
    <row r="70" spans="2:17" ht="20.25" x14ac:dyDescent="0.3">
      <c r="B70" s="20" t="s">
        <v>71</v>
      </c>
      <c r="C70" s="21">
        <v>0</v>
      </c>
      <c r="D70" s="21">
        <v>721025</v>
      </c>
      <c r="E70" s="21">
        <v>0</v>
      </c>
      <c r="F70" s="22"/>
      <c r="G70" s="22"/>
      <c r="H70" s="22"/>
      <c r="I70" s="22">
        <v>9764.5</v>
      </c>
      <c r="J70" s="22">
        <v>0</v>
      </c>
      <c r="K70" s="23"/>
      <c r="L70" s="22"/>
      <c r="M70" s="22"/>
      <c r="N70" s="22">
        <v>254880</v>
      </c>
      <c r="O70" s="22"/>
      <c r="P70" s="22"/>
      <c r="Q70" s="23"/>
    </row>
    <row r="71" spans="2:17" ht="15.6" customHeight="1" x14ac:dyDescent="0.3">
      <c r="B71" s="15" t="s">
        <v>72</v>
      </c>
      <c r="C71" s="16">
        <v>0</v>
      </c>
      <c r="D71" s="16">
        <v>0</v>
      </c>
      <c r="E71" s="16"/>
      <c r="F71" s="17"/>
      <c r="G71" s="17"/>
      <c r="H71" s="17"/>
      <c r="I71" s="17"/>
      <c r="J71" s="17"/>
      <c r="K71" s="18"/>
      <c r="L71" s="17"/>
      <c r="M71" s="17"/>
      <c r="N71" s="17"/>
      <c r="O71" s="17"/>
      <c r="P71" s="17"/>
      <c r="Q71" s="18">
        <f>SUM(E71:J71)</f>
        <v>0</v>
      </c>
    </row>
    <row r="72" spans="2:17" ht="15.6" customHeight="1" x14ac:dyDescent="0.3">
      <c r="B72" s="15" t="s">
        <v>73</v>
      </c>
      <c r="C72" s="16">
        <v>0</v>
      </c>
      <c r="D72" s="16">
        <v>0</v>
      </c>
      <c r="E72" s="16"/>
      <c r="F72" s="17"/>
      <c r="G72" s="17"/>
      <c r="H72" s="17"/>
      <c r="I72" s="17"/>
      <c r="J72" s="17"/>
      <c r="K72" s="18"/>
      <c r="L72" s="17"/>
      <c r="M72" s="17"/>
      <c r="N72" s="17"/>
      <c r="O72" s="17"/>
      <c r="P72" s="17"/>
      <c r="Q72" s="18">
        <f>SUM(E72:J72)</f>
        <v>0</v>
      </c>
    </row>
    <row r="73" spans="2:17" ht="15.6" customHeight="1" x14ac:dyDescent="0.3">
      <c r="B73" s="15" t="s">
        <v>74</v>
      </c>
      <c r="C73" s="16">
        <v>0</v>
      </c>
      <c r="D73" s="16">
        <v>70000</v>
      </c>
      <c r="E73" s="16"/>
      <c r="F73" s="17"/>
      <c r="G73" s="17"/>
      <c r="H73" s="17"/>
      <c r="I73" s="17">
        <v>0</v>
      </c>
      <c r="J73" s="17"/>
      <c r="K73" s="18"/>
      <c r="L73" s="17"/>
      <c r="M73" s="17"/>
      <c r="N73" s="17"/>
      <c r="O73" s="17"/>
      <c r="P73" s="17"/>
      <c r="Q73" s="18">
        <f>SUM(E73:J73)</f>
        <v>0</v>
      </c>
    </row>
    <row r="74" spans="2:17" ht="15.6" customHeight="1" x14ac:dyDescent="0.3">
      <c r="B74" s="15" t="s">
        <v>75</v>
      </c>
      <c r="C74" s="16"/>
      <c r="D74" s="16"/>
      <c r="E74" s="16"/>
      <c r="F74" s="17"/>
      <c r="G74" s="17"/>
      <c r="H74" s="17"/>
      <c r="I74" s="17"/>
      <c r="J74" s="17"/>
      <c r="K74" s="18"/>
      <c r="L74" s="17"/>
      <c r="M74" s="17"/>
      <c r="N74" s="17"/>
      <c r="O74" s="17"/>
      <c r="P74" s="17"/>
      <c r="Q74" s="18">
        <f>SUM(E74:J74)</f>
        <v>0</v>
      </c>
    </row>
    <row r="75" spans="2:17" ht="8.1" customHeight="1" x14ac:dyDescent="0.3">
      <c r="B75" s="15"/>
      <c r="C75" s="16"/>
      <c r="D75" s="16"/>
      <c r="E75" s="16"/>
      <c r="F75" s="17"/>
      <c r="G75" s="17"/>
      <c r="H75" s="17"/>
      <c r="I75" s="17"/>
      <c r="J75" s="17"/>
      <c r="K75" s="18"/>
      <c r="L75" s="17"/>
      <c r="M75" s="17"/>
      <c r="N75" s="17"/>
      <c r="O75" s="17"/>
      <c r="P75" s="17"/>
      <c r="Q75" s="18"/>
    </row>
    <row r="76" spans="2:17" ht="20.25" x14ac:dyDescent="0.3">
      <c r="B76" s="10" t="s">
        <v>76</v>
      </c>
      <c r="C76" s="11">
        <f>SUM(C77:C80)</f>
        <v>0</v>
      </c>
      <c r="D76" s="11">
        <f>SUM(D77:D80)</f>
        <v>0</v>
      </c>
      <c r="E76" s="11">
        <f>SUM(E77:E80)</f>
        <v>0</v>
      </c>
      <c r="F76" s="12">
        <f t="shared" ref="F76:Q76" si="13">SUM(F77:F80)</f>
        <v>0</v>
      </c>
      <c r="G76" s="12">
        <f t="shared" si="13"/>
        <v>0</v>
      </c>
      <c r="H76" s="12">
        <f t="shared" si="13"/>
        <v>0</v>
      </c>
      <c r="I76" s="12">
        <f t="shared" si="13"/>
        <v>0</v>
      </c>
      <c r="J76" s="12">
        <f t="shared" si="13"/>
        <v>0</v>
      </c>
      <c r="K76" s="13"/>
      <c r="L76" s="12">
        <f t="shared" ref="L76:P76" si="14">SUM(L77:L80)</f>
        <v>0</v>
      </c>
      <c r="M76" s="12">
        <f t="shared" si="14"/>
        <v>0</v>
      </c>
      <c r="N76" s="12">
        <f t="shared" si="14"/>
        <v>0</v>
      </c>
      <c r="O76" s="12">
        <f t="shared" si="14"/>
        <v>0</v>
      </c>
      <c r="P76" s="12">
        <f t="shared" si="14"/>
        <v>0</v>
      </c>
      <c r="Q76" s="13">
        <f t="shared" si="13"/>
        <v>0</v>
      </c>
    </row>
    <row r="77" spans="2:17" ht="20.25" x14ac:dyDescent="0.3">
      <c r="B77" s="15" t="s">
        <v>77</v>
      </c>
      <c r="C77" s="16">
        <v>0</v>
      </c>
      <c r="D77" s="16">
        <v>0</v>
      </c>
      <c r="E77" s="16">
        <v>0</v>
      </c>
      <c r="F77" s="17"/>
      <c r="G77" s="17"/>
      <c r="H77" s="17"/>
      <c r="I77" s="17"/>
      <c r="J77" s="17"/>
      <c r="K77" s="18"/>
      <c r="L77" s="17"/>
      <c r="M77" s="17"/>
      <c r="N77" s="17"/>
      <c r="O77" s="17"/>
      <c r="P77" s="17"/>
      <c r="Q77" s="18"/>
    </row>
    <row r="78" spans="2:17" ht="20.25" x14ac:dyDescent="0.3">
      <c r="B78" s="15" t="s">
        <v>78</v>
      </c>
      <c r="C78" s="16">
        <v>0</v>
      </c>
      <c r="D78" s="16">
        <v>0</v>
      </c>
      <c r="E78" s="16">
        <v>0</v>
      </c>
      <c r="F78" s="17"/>
      <c r="G78" s="17"/>
      <c r="H78" s="17"/>
      <c r="I78" s="17"/>
      <c r="J78" s="17"/>
      <c r="K78" s="18"/>
      <c r="L78" s="17"/>
      <c r="M78" s="17"/>
      <c r="N78" s="17"/>
      <c r="O78" s="17"/>
      <c r="P78" s="17"/>
      <c r="Q78" s="18"/>
    </row>
    <row r="79" spans="2:17" ht="20.25" x14ac:dyDescent="0.3">
      <c r="B79" s="15" t="s">
        <v>79</v>
      </c>
      <c r="C79" s="16">
        <v>0</v>
      </c>
      <c r="D79" s="16">
        <v>0</v>
      </c>
      <c r="E79" s="16">
        <v>0</v>
      </c>
      <c r="F79" s="17"/>
      <c r="G79" s="17"/>
      <c r="H79" s="17"/>
      <c r="I79" s="17"/>
      <c r="J79" s="17"/>
      <c r="K79" s="18"/>
      <c r="L79" s="17"/>
      <c r="M79" s="17"/>
      <c r="N79" s="17"/>
      <c r="O79" s="17"/>
      <c r="P79" s="17"/>
      <c r="Q79" s="18"/>
    </row>
    <row r="80" spans="2:17" ht="20.25" x14ac:dyDescent="0.3">
      <c r="B80" s="15" t="s">
        <v>80</v>
      </c>
      <c r="C80" s="16">
        <v>0</v>
      </c>
      <c r="D80" s="16">
        <v>0</v>
      </c>
      <c r="E80" s="16">
        <v>0</v>
      </c>
      <c r="F80" s="17"/>
      <c r="G80" s="17"/>
      <c r="H80" s="17"/>
      <c r="I80" s="17"/>
      <c r="J80" s="17"/>
      <c r="K80" s="18"/>
      <c r="L80" s="17"/>
      <c r="M80" s="17"/>
      <c r="N80" s="17"/>
      <c r="O80" s="17"/>
      <c r="P80" s="17"/>
      <c r="Q80" s="18"/>
    </row>
    <row r="81" spans="2:17" ht="20.25" x14ac:dyDescent="0.3">
      <c r="B81" s="15"/>
      <c r="C81" s="16"/>
      <c r="D81" s="16"/>
      <c r="E81" s="16"/>
      <c r="F81" s="17"/>
      <c r="G81" s="17"/>
      <c r="H81" s="17"/>
      <c r="I81" s="17"/>
      <c r="J81" s="17"/>
      <c r="K81" s="18"/>
      <c r="L81" s="17"/>
      <c r="M81" s="17"/>
      <c r="N81" s="17"/>
      <c r="O81" s="17"/>
      <c r="P81" s="17"/>
      <c r="Q81" s="18"/>
    </row>
    <row r="82" spans="2:17" ht="20.25" x14ac:dyDescent="0.3">
      <c r="B82" s="10" t="s">
        <v>81</v>
      </c>
      <c r="C82" s="11">
        <f>SUM(C83:C84)</f>
        <v>0</v>
      </c>
      <c r="D82" s="11">
        <f>SUM(D83:D84)</f>
        <v>0</v>
      </c>
      <c r="E82" s="11">
        <f>SUM(E83:E84)</f>
        <v>0</v>
      </c>
      <c r="F82" s="12">
        <f t="shared" ref="F82:J82" si="15">SUM(F83:F84)</f>
        <v>0</v>
      </c>
      <c r="G82" s="12">
        <f t="shared" si="15"/>
        <v>0</v>
      </c>
      <c r="H82" s="12">
        <f t="shared" si="15"/>
        <v>0</v>
      </c>
      <c r="I82" s="12">
        <f t="shared" si="15"/>
        <v>0</v>
      </c>
      <c r="J82" s="12">
        <f t="shared" si="15"/>
        <v>0</v>
      </c>
      <c r="K82" s="13"/>
      <c r="L82" s="12">
        <f t="shared" ref="L82:P82" si="16">SUM(L83:L84)</f>
        <v>0</v>
      </c>
      <c r="M82" s="12">
        <f t="shared" si="16"/>
        <v>0</v>
      </c>
      <c r="N82" s="12">
        <f t="shared" si="16"/>
        <v>0</v>
      </c>
      <c r="O82" s="12">
        <f t="shared" si="16"/>
        <v>0</v>
      </c>
      <c r="P82" s="12">
        <f t="shared" si="16"/>
        <v>0</v>
      </c>
      <c r="Q82" s="13">
        <f>SUM(Q83:Q84)</f>
        <v>0</v>
      </c>
    </row>
    <row r="83" spans="2:17" ht="20.25" x14ac:dyDescent="0.3">
      <c r="B83" s="15" t="s">
        <v>82</v>
      </c>
      <c r="C83" s="16">
        <v>0</v>
      </c>
      <c r="D83" s="16">
        <v>0</v>
      </c>
      <c r="E83" s="16">
        <v>0</v>
      </c>
      <c r="F83" s="17"/>
      <c r="G83" s="17"/>
      <c r="H83" s="17"/>
      <c r="I83" s="17"/>
      <c r="J83" s="17"/>
      <c r="K83" s="18"/>
      <c r="L83" s="17"/>
      <c r="M83" s="17"/>
      <c r="N83" s="17"/>
      <c r="O83" s="17"/>
      <c r="P83" s="17"/>
      <c r="Q83" s="18"/>
    </row>
    <row r="84" spans="2:17" ht="20.25" x14ac:dyDescent="0.3">
      <c r="B84" s="15" t="s">
        <v>83</v>
      </c>
      <c r="C84" s="16">
        <v>0</v>
      </c>
      <c r="D84" s="16">
        <v>0</v>
      </c>
      <c r="E84" s="16">
        <v>0</v>
      </c>
      <c r="F84" s="17"/>
      <c r="G84" s="17"/>
      <c r="H84" s="17"/>
      <c r="I84" s="17"/>
      <c r="J84" s="17"/>
      <c r="K84" s="18"/>
      <c r="L84" s="17"/>
      <c r="M84" s="17"/>
      <c r="N84" s="17"/>
      <c r="O84" s="17"/>
      <c r="P84" s="17"/>
      <c r="Q84" s="18"/>
    </row>
    <row r="85" spans="2:17" ht="20.25" x14ac:dyDescent="0.3">
      <c r="B85" s="15"/>
      <c r="C85" s="16"/>
      <c r="D85" s="16"/>
      <c r="E85" s="16"/>
      <c r="F85" s="17"/>
      <c r="G85" s="17"/>
      <c r="H85" s="17"/>
      <c r="I85" s="17"/>
      <c r="J85" s="17"/>
      <c r="K85" s="18"/>
      <c r="L85" s="17"/>
      <c r="M85" s="17"/>
      <c r="N85" s="17"/>
      <c r="O85" s="17"/>
      <c r="P85" s="17"/>
      <c r="Q85" s="18"/>
    </row>
    <row r="86" spans="2:17" ht="20.25" x14ac:dyDescent="0.3">
      <c r="B86" s="10" t="s">
        <v>84</v>
      </c>
      <c r="C86" s="11">
        <f>SUM(C87:C89)</f>
        <v>0</v>
      </c>
      <c r="D86" s="11">
        <f>SUM(D87:D89)</f>
        <v>0</v>
      </c>
      <c r="E86" s="11">
        <f>SUM(E87:E89)</f>
        <v>0</v>
      </c>
      <c r="F86" s="12">
        <f t="shared" ref="F86:Q86" si="17">SUM(F87:F89)</f>
        <v>0</v>
      </c>
      <c r="G86" s="12">
        <f t="shared" si="17"/>
        <v>0</v>
      </c>
      <c r="H86" s="12">
        <f t="shared" si="17"/>
        <v>0</v>
      </c>
      <c r="I86" s="12">
        <f t="shared" si="17"/>
        <v>0</v>
      </c>
      <c r="J86" s="12">
        <f t="shared" si="17"/>
        <v>0</v>
      </c>
      <c r="K86" s="13"/>
      <c r="L86" s="12">
        <f t="shared" ref="L86:P86" si="18">SUM(L87:L89)</f>
        <v>0</v>
      </c>
      <c r="M86" s="12">
        <f t="shared" si="18"/>
        <v>0</v>
      </c>
      <c r="N86" s="12">
        <f t="shared" si="18"/>
        <v>0</v>
      </c>
      <c r="O86" s="12">
        <f t="shared" si="18"/>
        <v>0</v>
      </c>
      <c r="P86" s="12">
        <f t="shared" si="18"/>
        <v>0</v>
      </c>
      <c r="Q86" s="13">
        <f t="shared" si="17"/>
        <v>0</v>
      </c>
    </row>
    <row r="87" spans="2:17" ht="20.25" x14ac:dyDescent="0.3">
      <c r="B87" s="15" t="s">
        <v>85</v>
      </c>
      <c r="C87" s="16">
        <v>0</v>
      </c>
      <c r="D87" s="16">
        <v>0</v>
      </c>
      <c r="E87" s="16">
        <v>0</v>
      </c>
      <c r="F87" s="17"/>
      <c r="G87" s="17"/>
      <c r="H87" s="17"/>
      <c r="I87" s="17"/>
      <c r="J87" s="17"/>
      <c r="K87" s="18"/>
      <c r="L87" s="17"/>
      <c r="M87" s="17"/>
      <c r="N87" s="17"/>
      <c r="O87" s="17"/>
      <c r="P87" s="17"/>
      <c r="Q87" s="18"/>
    </row>
    <row r="88" spans="2:17" ht="20.25" x14ac:dyDescent="0.3">
      <c r="B88" s="15" t="s">
        <v>86</v>
      </c>
      <c r="C88" s="16">
        <v>0</v>
      </c>
      <c r="D88" s="16">
        <v>0</v>
      </c>
      <c r="E88" s="16">
        <v>0</v>
      </c>
      <c r="F88" s="17"/>
      <c r="G88" s="17"/>
      <c r="H88" s="17"/>
      <c r="I88" s="17"/>
      <c r="J88" s="17"/>
      <c r="K88" s="18"/>
      <c r="L88" s="17"/>
      <c r="M88" s="17"/>
      <c r="N88" s="17"/>
      <c r="O88" s="17"/>
      <c r="P88" s="17"/>
      <c r="Q88" s="18"/>
    </row>
    <row r="89" spans="2:17" ht="20.25" x14ac:dyDescent="0.3">
      <c r="B89" s="15" t="s">
        <v>87</v>
      </c>
      <c r="C89" s="16">
        <v>0</v>
      </c>
      <c r="D89" s="16">
        <v>0</v>
      </c>
      <c r="E89" s="16">
        <v>0</v>
      </c>
      <c r="F89" s="17"/>
      <c r="G89" s="17"/>
      <c r="H89" s="17"/>
      <c r="I89" s="17"/>
      <c r="J89" s="17"/>
      <c r="K89" s="18"/>
      <c r="L89" s="17"/>
      <c r="M89" s="17"/>
      <c r="N89" s="17"/>
      <c r="O89" s="17"/>
      <c r="P89" s="17"/>
      <c r="Q89" s="18"/>
    </row>
    <row r="90" spans="2:17" ht="20.25" x14ac:dyDescent="0.3">
      <c r="B90" s="15"/>
      <c r="C90" s="16"/>
      <c r="D90" s="16"/>
      <c r="E90" s="16"/>
      <c r="F90" s="17"/>
      <c r="G90" s="17"/>
      <c r="H90" s="17"/>
      <c r="I90" s="17"/>
      <c r="J90" s="17"/>
      <c r="K90" s="18"/>
      <c r="L90" s="17"/>
      <c r="M90" s="17"/>
      <c r="N90" s="17"/>
      <c r="O90" s="17"/>
      <c r="P90" s="17"/>
      <c r="Q90" s="18"/>
    </row>
    <row r="91" spans="2:17" s="26" customFormat="1" ht="20.25" x14ac:dyDescent="0.3">
      <c r="B91" s="24" t="s">
        <v>88</v>
      </c>
      <c r="C91" s="11">
        <f t="shared" ref="C91:I91" si="19">+C18+C25+C36+C47+C56+C65+C76+C82+C86</f>
        <v>454740734</v>
      </c>
      <c r="D91" s="11">
        <f t="shared" si="19"/>
        <v>559131739</v>
      </c>
      <c r="E91" s="11">
        <f t="shared" si="19"/>
        <v>23608960.469999999</v>
      </c>
      <c r="F91" s="11">
        <f t="shared" si="19"/>
        <v>33652353.609999999</v>
      </c>
      <c r="G91" s="11">
        <f t="shared" si="19"/>
        <v>38846530.049999997</v>
      </c>
      <c r="H91" s="11">
        <f t="shared" si="19"/>
        <v>28373762.410000004</v>
      </c>
      <c r="I91" s="11">
        <f t="shared" si="19"/>
        <v>43598276.079999991</v>
      </c>
      <c r="J91" s="11">
        <f>J65+J47+J36+J25+J18</f>
        <v>50071446.300000004</v>
      </c>
      <c r="K91" s="25">
        <f>K18+K25+K36+K47+K65</f>
        <v>28841783.899999999</v>
      </c>
      <c r="L91" s="11">
        <f t="shared" ref="L91:P91" si="20">+L18+L25+L36+L47+L56+L65+L76+L82+L86</f>
        <v>31766271.809999999</v>
      </c>
      <c r="M91" s="11">
        <f t="shared" si="20"/>
        <v>33948877.780000001</v>
      </c>
      <c r="N91" s="11">
        <f t="shared" si="20"/>
        <v>39864375.620000005</v>
      </c>
      <c r="O91" s="11">
        <f t="shared" si="20"/>
        <v>0</v>
      </c>
      <c r="P91" s="11">
        <f t="shared" si="20"/>
        <v>0</v>
      </c>
      <c r="Q91" s="25">
        <f>SUM(Q18:Q90)</f>
        <v>352572638.02999997</v>
      </c>
    </row>
    <row r="92" spans="2:17" s="26" customFormat="1" ht="20.25" x14ac:dyDescent="0.3">
      <c r="B92" s="27"/>
      <c r="C92" s="16"/>
      <c r="D92" s="16"/>
      <c r="E92" s="16"/>
      <c r="F92" s="16"/>
      <c r="G92" s="16"/>
      <c r="H92" s="16"/>
      <c r="I92" s="16"/>
      <c r="J92" s="16"/>
      <c r="K92" s="28"/>
      <c r="L92" s="16"/>
      <c r="M92" s="16"/>
      <c r="N92" s="16"/>
      <c r="O92" s="16"/>
      <c r="P92" s="16"/>
      <c r="Q92" s="28"/>
    </row>
    <row r="93" spans="2:17" s="26" customFormat="1" ht="20.25" x14ac:dyDescent="0.3">
      <c r="B93" s="29" t="s">
        <v>89</v>
      </c>
      <c r="C93" s="8"/>
      <c r="D93" s="8"/>
      <c r="E93" s="8"/>
      <c r="F93" s="8"/>
      <c r="G93" s="8"/>
      <c r="H93" s="8"/>
      <c r="I93" s="8"/>
      <c r="J93" s="8"/>
      <c r="K93" s="30"/>
      <c r="L93" s="8"/>
      <c r="M93" s="8"/>
      <c r="N93" s="8"/>
      <c r="O93" s="8"/>
      <c r="P93" s="8"/>
      <c r="Q93" s="30"/>
    </row>
    <row r="94" spans="2:17" s="26" customFormat="1" ht="20.25" x14ac:dyDescent="0.3">
      <c r="B94" s="24" t="s">
        <v>90</v>
      </c>
      <c r="C94" s="11">
        <f>SUM(C95:C96)</f>
        <v>0</v>
      </c>
      <c r="D94" s="11">
        <f>SUM(D95:D96)</f>
        <v>0</v>
      </c>
      <c r="E94" s="11">
        <f>SUM(E95:E96)</f>
        <v>0</v>
      </c>
      <c r="F94" s="11">
        <f t="shared" ref="F94:J94" si="21">SUM(F95:F96)</f>
        <v>0</v>
      </c>
      <c r="G94" s="11">
        <f t="shared" si="21"/>
        <v>0</v>
      </c>
      <c r="H94" s="11">
        <f t="shared" si="21"/>
        <v>0</v>
      </c>
      <c r="I94" s="11">
        <f t="shared" si="21"/>
        <v>0</v>
      </c>
      <c r="J94" s="11">
        <f t="shared" si="21"/>
        <v>0</v>
      </c>
      <c r="K94" s="25"/>
      <c r="L94" s="11">
        <f t="shared" ref="L94:P94" si="22">SUM(L95:L96)</f>
        <v>0</v>
      </c>
      <c r="M94" s="11">
        <f t="shared" si="22"/>
        <v>0</v>
      </c>
      <c r="N94" s="11">
        <f t="shared" si="22"/>
        <v>0</v>
      </c>
      <c r="O94" s="11">
        <f t="shared" si="22"/>
        <v>0</v>
      </c>
      <c r="P94" s="11">
        <f t="shared" si="22"/>
        <v>0</v>
      </c>
      <c r="Q94" s="25">
        <f>SUM(Q95:Q96)</f>
        <v>0</v>
      </c>
    </row>
    <row r="95" spans="2:17" s="26" customFormat="1" ht="20.25" x14ac:dyDescent="0.3">
      <c r="B95" s="27" t="s">
        <v>91</v>
      </c>
      <c r="C95" s="16">
        <v>0</v>
      </c>
      <c r="D95" s="16">
        <v>0</v>
      </c>
      <c r="E95" s="16">
        <v>0</v>
      </c>
      <c r="F95" s="16"/>
      <c r="G95" s="16"/>
      <c r="H95" s="16"/>
      <c r="I95" s="16"/>
      <c r="J95" s="16"/>
      <c r="K95" s="28"/>
      <c r="L95" s="16"/>
      <c r="M95" s="16"/>
      <c r="N95" s="16"/>
      <c r="O95" s="16"/>
      <c r="P95" s="16"/>
      <c r="Q95" s="28"/>
    </row>
    <row r="96" spans="2:17" s="26" customFormat="1" ht="20.25" x14ac:dyDescent="0.3">
      <c r="B96" s="27" t="s">
        <v>92</v>
      </c>
      <c r="C96" s="16">
        <v>0</v>
      </c>
      <c r="D96" s="16">
        <v>0</v>
      </c>
      <c r="E96" s="16">
        <v>0</v>
      </c>
      <c r="F96" s="16"/>
      <c r="G96" s="16"/>
      <c r="H96" s="16"/>
      <c r="I96" s="16"/>
      <c r="J96" s="16"/>
      <c r="K96" s="28"/>
      <c r="L96" s="16"/>
      <c r="M96" s="16"/>
      <c r="N96" s="16"/>
      <c r="O96" s="16"/>
      <c r="P96" s="16"/>
      <c r="Q96" s="28"/>
    </row>
    <row r="97" spans="2:17" s="26" customFormat="1" ht="20.25" x14ac:dyDescent="0.3">
      <c r="B97" s="27"/>
      <c r="C97" s="16"/>
      <c r="D97" s="16"/>
      <c r="E97" s="16"/>
      <c r="F97" s="16"/>
      <c r="G97" s="16"/>
      <c r="H97" s="16"/>
      <c r="I97" s="16"/>
      <c r="J97" s="16"/>
      <c r="K97" s="28"/>
      <c r="L97" s="16"/>
      <c r="M97" s="16"/>
      <c r="N97" s="16"/>
      <c r="O97" s="16"/>
      <c r="P97" s="16"/>
      <c r="Q97" s="28"/>
    </row>
    <row r="98" spans="2:17" s="26" customFormat="1" ht="20.25" x14ac:dyDescent="0.3">
      <c r="B98" s="24" t="s">
        <v>93</v>
      </c>
      <c r="C98" s="11">
        <f>SUM(C99:C100)</f>
        <v>0</v>
      </c>
      <c r="D98" s="11">
        <f>SUM(D99:D100)</f>
        <v>0</v>
      </c>
      <c r="E98" s="11">
        <f>SUM(E99:E100)</f>
        <v>0</v>
      </c>
      <c r="F98" s="11">
        <f t="shared" ref="F98:J98" si="23">SUM(F99:F100)</f>
        <v>0</v>
      </c>
      <c r="G98" s="11">
        <f t="shared" si="23"/>
        <v>0</v>
      </c>
      <c r="H98" s="11">
        <f t="shared" si="23"/>
        <v>0</v>
      </c>
      <c r="I98" s="11">
        <f t="shared" si="23"/>
        <v>0</v>
      </c>
      <c r="J98" s="11">
        <f t="shared" si="23"/>
        <v>0</v>
      </c>
      <c r="K98" s="25"/>
      <c r="L98" s="11">
        <v>0</v>
      </c>
      <c r="M98" s="11">
        <f t="shared" ref="M98:P98" si="24">SUM(M99:M100)</f>
        <v>0</v>
      </c>
      <c r="N98" s="11">
        <f t="shared" si="24"/>
        <v>0</v>
      </c>
      <c r="O98" s="11">
        <f t="shared" si="24"/>
        <v>0</v>
      </c>
      <c r="P98" s="11">
        <f t="shared" si="24"/>
        <v>0</v>
      </c>
      <c r="Q98" s="25">
        <f>SUM(Q99:Q100)</f>
        <v>0</v>
      </c>
    </row>
    <row r="99" spans="2:17" s="26" customFormat="1" ht="20.25" x14ac:dyDescent="0.3">
      <c r="B99" s="27" t="s">
        <v>94</v>
      </c>
      <c r="C99" s="16">
        <v>0</v>
      </c>
      <c r="D99" s="16">
        <v>0</v>
      </c>
      <c r="E99" s="16">
        <v>0</v>
      </c>
      <c r="F99" s="16"/>
      <c r="G99" s="16"/>
      <c r="H99" s="16"/>
      <c r="I99" s="16"/>
      <c r="J99" s="16"/>
      <c r="K99" s="28"/>
      <c r="L99" s="16"/>
      <c r="M99" s="16"/>
      <c r="N99" s="16"/>
      <c r="O99" s="16"/>
      <c r="P99" s="16"/>
      <c r="Q99" s="28"/>
    </row>
    <row r="100" spans="2:17" s="26" customFormat="1" ht="20.25" x14ac:dyDescent="0.3">
      <c r="B100" s="27" t="s">
        <v>95</v>
      </c>
      <c r="C100" s="16">
        <v>0</v>
      </c>
      <c r="D100" s="16">
        <v>0</v>
      </c>
      <c r="E100" s="16">
        <v>0</v>
      </c>
      <c r="F100" s="16"/>
      <c r="G100" s="16"/>
      <c r="H100" s="16"/>
      <c r="I100" s="16"/>
      <c r="J100" s="16"/>
      <c r="K100" s="28"/>
      <c r="L100" s="16"/>
      <c r="M100" s="16"/>
      <c r="N100" s="16"/>
      <c r="O100" s="16"/>
      <c r="P100" s="16"/>
      <c r="Q100" s="28"/>
    </row>
    <row r="101" spans="2:17" s="26" customFormat="1" ht="20.25" x14ac:dyDescent="0.3">
      <c r="B101" s="27"/>
      <c r="C101" s="16"/>
      <c r="D101" s="16"/>
      <c r="E101" s="16"/>
      <c r="F101" s="16"/>
      <c r="G101" s="16"/>
      <c r="H101" s="16"/>
      <c r="I101" s="16"/>
      <c r="J101" s="16"/>
      <c r="K101" s="28"/>
      <c r="L101" s="16"/>
      <c r="M101" s="16"/>
      <c r="N101" s="16"/>
      <c r="O101" s="16"/>
      <c r="P101" s="16"/>
      <c r="Q101" s="28"/>
    </row>
    <row r="102" spans="2:17" s="26" customFormat="1" ht="20.25" x14ac:dyDescent="0.3">
      <c r="B102" s="24" t="s">
        <v>96</v>
      </c>
      <c r="C102" s="11">
        <f>SUM(C103)</f>
        <v>0</v>
      </c>
      <c r="D102" s="11">
        <f>SUM(D103)</f>
        <v>0</v>
      </c>
      <c r="E102" s="11">
        <f>SUM(E103)</f>
        <v>0</v>
      </c>
      <c r="F102" s="11">
        <f t="shared" ref="F102:Q102" si="25">SUM(F103)</f>
        <v>0</v>
      </c>
      <c r="G102" s="11">
        <f t="shared" si="25"/>
        <v>0</v>
      </c>
      <c r="H102" s="11">
        <f t="shared" si="25"/>
        <v>0</v>
      </c>
      <c r="I102" s="11">
        <f t="shared" si="25"/>
        <v>0</v>
      </c>
      <c r="J102" s="11">
        <f t="shared" si="25"/>
        <v>0</v>
      </c>
      <c r="K102" s="25"/>
      <c r="L102" s="11">
        <f t="shared" si="25"/>
        <v>0</v>
      </c>
      <c r="M102" s="11">
        <f t="shared" si="25"/>
        <v>0</v>
      </c>
      <c r="N102" s="11">
        <f t="shared" si="25"/>
        <v>0</v>
      </c>
      <c r="O102" s="11">
        <f t="shared" si="25"/>
        <v>0</v>
      </c>
      <c r="P102" s="11">
        <f t="shared" si="25"/>
        <v>0</v>
      </c>
      <c r="Q102" s="25">
        <f t="shared" si="25"/>
        <v>0</v>
      </c>
    </row>
    <row r="103" spans="2:17" s="26" customFormat="1" ht="20.25" x14ac:dyDescent="0.3">
      <c r="B103" s="27" t="s">
        <v>97</v>
      </c>
      <c r="C103" s="16">
        <v>0</v>
      </c>
      <c r="D103" s="16">
        <v>0</v>
      </c>
      <c r="E103" s="16">
        <v>0</v>
      </c>
      <c r="F103" s="16"/>
      <c r="G103" s="16"/>
      <c r="H103" s="16"/>
      <c r="I103" s="16"/>
      <c r="J103" s="16"/>
      <c r="K103" s="28"/>
      <c r="L103" s="16"/>
      <c r="M103" s="16"/>
      <c r="N103" s="16"/>
      <c r="O103" s="16"/>
      <c r="P103" s="16"/>
      <c r="Q103" s="28"/>
    </row>
    <row r="104" spans="2:17" s="26" customFormat="1" ht="20.25" x14ac:dyDescent="0.3">
      <c r="B104" s="27"/>
      <c r="C104" s="16"/>
      <c r="D104" s="16"/>
      <c r="E104" s="16"/>
      <c r="F104" s="16"/>
      <c r="G104" s="16"/>
      <c r="H104" s="16"/>
      <c r="I104" s="16"/>
      <c r="J104" s="16"/>
      <c r="K104" s="28"/>
      <c r="L104" s="16"/>
      <c r="M104" s="16"/>
      <c r="N104" s="16"/>
      <c r="O104" s="16"/>
      <c r="P104" s="16"/>
      <c r="Q104" s="28"/>
    </row>
    <row r="105" spans="2:17" s="26" customFormat="1" ht="15.6" customHeight="1" x14ac:dyDescent="0.3">
      <c r="B105" s="24" t="s">
        <v>98</v>
      </c>
      <c r="C105" s="11">
        <f>+C94+C98+C102</f>
        <v>0</v>
      </c>
      <c r="D105" s="11">
        <f>+D94+D98+D102</f>
        <v>0</v>
      </c>
      <c r="E105" s="11">
        <f>+E94+E98+E102</f>
        <v>0</v>
      </c>
      <c r="F105" s="11">
        <f t="shared" ref="F105:J105" si="26">+F94+F98+F102</f>
        <v>0</v>
      </c>
      <c r="G105" s="11">
        <f t="shared" si="26"/>
        <v>0</v>
      </c>
      <c r="H105" s="11">
        <f t="shared" si="26"/>
        <v>0</v>
      </c>
      <c r="I105" s="11">
        <f t="shared" si="26"/>
        <v>0</v>
      </c>
      <c r="J105" s="11">
        <f t="shared" si="26"/>
        <v>0</v>
      </c>
      <c r="K105" s="25"/>
      <c r="L105" s="11">
        <f t="shared" ref="L105:P105" si="27">+L94+L98+L102</f>
        <v>0</v>
      </c>
      <c r="M105" s="11">
        <f t="shared" si="27"/>
        <v>0</v>
      </c>
      <c r="N105" s="11">
        <f t="shared" si="27"/>
        <v>0</v>
      </c>
      <c r="O105" s="11">
        <f t="shared" si="27"/>
        <v>0</v>
      </c>
      <c r="P105" s="11">
        <f t="shared" si="27"/>
        <v>0</v>
      </c>
      <c r="Q105" s="25">
        <f>+Q94+Q98+Q102</f>
        <v>0</v>
      </c>
    </row>
    <row r="106" spans="2:17" s="26" customFormat="1" ht="20.25" customHeight="1" x14ac:dyDescent="0.3">
      <c r="B106" s="27"/>
      <c r="C106" s="16"/>
      <c r="D106" s="16"/>
      <c r="E106" s="16"/>
      <c r="F106" s="16"/>
      <c r="G106" s="16"/>
      <c r="H106" s="16"/>
      <c r="I106" s="16"/>
      <c r="J106" s="16"/>
      <c r="K106" s="28"/>
      <c r="L106" s="16"/>
      <c r="M106" s="16"/>
      <c r="N106" s="16"/>
      <c r="O106" s="16"/>
      <c r="P106" s="16"/>
      <c r="Q106" s="28"/>
    </row>
    <row r="107" spans="2:17" ht="20.25" customHeight="1" x14ac:dyDescent="0.3">
      <c r="B107" s="31" t="s">
        <v>99</v>
      </c>
      <c r="C107" s="32">
        <f>+C91+C105</f>
        <v>454740734</v>
      </c>
      <c r="D107" s="32">
        <f>+D91+D105</f>
        <v>559131739</v>
      </c>
      <c r="E107" s="32">
        <f>+E91+E105</f>
        <v>23608960.469999999</v>
      </c>
      <c r="F107" s="32">
        <f t="shared" ref="F107:Q107" si="28">+F91+F105</f>
        <v>33652353.609999999</v>
      </c>
      <c r="G107" s="32">
        <f t="shared" si="28"/>
        <v>38846530.049999997</v>
      </c>
      <c r="H107" s="32">
        <f t="shared" si="28"/>
        <v>28373762.410000004</v>
      </c>
      <c r="I107" s="32">
        <f t="shared" si="28"/>
        <v>43598276.079999991</v>
      </c>
      <c r="J107" s="32">
        <f t="shared" si="28"/>
        <v>50071446.300000004</v>
      </c>
      <c r="K107" s="33">
        <f>SUM(K91:K106)</f>
        <v>28841783.899999999</v>
      </c>
      <c r="L107" s="32">
        <f t="shared" ref="L107:P107" si="29">+L91+L105</f>
        <v>31766271.809999999</v>
      </c>
      <c r="M107" s="32">
        <f t="shared" si="29"/>
        <v>33948877.780000001</v>
      </c>
      <c r="N107" s="32">
        <f t="shared" si="29"/>
        <v>39864375.620000005</v>
      </c>
      <c r="O107" s="32">
        <f t="shared" si="29"/>
        <v>0</v>
      </c>
      <c r="P107" s="32">
        <f t="shared" si="29"/>
        <v>0</v>
      </c>
      <c r="Q107" s="33">
        <f t="shared" si="28"/>
        <v>352572638.02999997</v>
      </c>
    </row>
    <row r="108" spans="2:17" ht="12" customHeight="1" x14ac:dyDescent="0.25">
      <c r="B108" s="34" t="s">
        <v>100</v>
      </c>
      <c r="C108" s="34"/>
      <c r="D108" s="34"/>
      <c r="E108" s="35"/>
      <c r="F108" s="35"/>
      <c r="G108" s="35"/>
      <c r="H108" s="14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2:17" ht="12" customHeight="1" thickBot="1" x14ac:dyDescent="0.3">
      <c r="B109" s="36"/>
      <c r="C109" s="36"/>
      <c r="D109" s="36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2:17" ht="31.5" customHeight="1" thickBot="1" x14ac:dyDescent="0.3">
      <c r="B110" s="71" t="s">
        <v>101</v>
      </c>
      <c r="C110" s="72"/>
      <c r="D110" s="36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2:17" ht="33" customHeight="1" thickBot="1" x14ac:dyDescent="0.3">
      <c r="B111" s="60" t="s">
        <v>102</v>
      </c>
      <c r="C111" s="61"/>
      <c r="D111" s="36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2:17" ht="53.25" customHeight="1" thickBot="1" x14ac:dyDescent="0.3">
      <c r="B112" s="56" t="s">
        <v>103</v>
      </c>
      <c r="C112" s="57"/>
      <c r="D112" s="36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2:17" ht="53.25" customHeight="1" x14ac:dyDescent="0.25">
      <c r="B113" s="37"/>
      <c r="C113" s="37"/>
      <c r="D113" s="36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2:17" ht="53.25" customHeight="1" x14ac:dyDescent="0.25">
      <c r="B114" s="37"/>
      <c r="C114" s="37"/>
      <c r="D114" s="36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2:17" ht="15.6" customHeight="1" x14ac:dyDescent="0.25">
      <c r="B115" s="38"/>
      <c r="C115" s="38"/>
      <c r="D115" s="38"/>
      <c r="E115" s="35" t="s">
        <v>104</v>
      </c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2:17" ht="13.5" hidden="1" customHeight="1" x14ac:dyDescent="0.25">
      <c r="F116" s="39" t="s">
        <v>105</v>
      </c>
      <c r="G116" s="40"/>
      <c r="H116" s="39"/>
      <c r="I116" s="39"/>
      <c r="J116" s="40"/>
      <c r="K116" s="35"/>
      <c r="L116" s="35"/>
      <c r="M116" s="35"/>
      <c r="N116" s="35"/>
      <c r="O116" s="35"/>
      <c r="P116" s="35"/>
      <c r="Q116" s="35"/>
    </row>
    <row r="117" spans="2:17" ht="12" hidden="1" customHeight="1" x14ac:dyDescent="0.25">
      <c r="B117" s="41"/>
      <c r="C117" s="41"/>
      <c r="D117" s="41"/>
      <c r="E117" s="40"/>
      <c r="F117" s="40"/>
      <c r="G117" s="39"/>
      <c r="H117" s="39"/>
      <c r="I117" s="39"/>
      <c r="J117" s="40"/>
      <c r="K117" s="35"/>
      <c r="L117" s="35"/>
      <c r="M117" s="35"/>
      <c r="N117" s="35"/>
      <c r="O117" s="35"/>
      <c r="P117" s="35"/>
      <c r="Q117" s="35"/>
    </row>
    <row r="118" spans="2:17" ht="15.6" customHeight="1" x14ac:dyDescent="0.25">
      <c r="B118" s="41"/>
      <c r="C118" s="41"/>
      <c r="D118" s="41"/>
      <c r="E118" s="40"/>
      <c r="F118" s="40"/>
      <c r="G118" s="40"/>
      <c r="H118" s="39"/>
      <c r="I118" s="39"/>
      <c r="J118" s="40"/>
      <c r="K118" s="35"/>
      <c r="L118" s="35"/>
      <c r="M118" s="35"/>
      <c r="N118" s="35"/>
      <c r="O118" s="35"/>
      <c r="P118" s="35"/>
      <c r="Q118" s="35"/>
    </row>
    <row r="119" spans="2:17" ht="15" customHeight="1" x14ac:dyDescent="0.25">
      <c r="B119" s="41"/>
      <c r="C119" s="41"/>
      <c r="D119" s="41"/>
      <c r="E119" s="40"/>
      <c r="F119" s="40"/>
      <c r="G119" s="39"/>
      <c r="H119" s="39"/>
      <c r="I119" s="39"/>
      <c r="J119" s="40"/>
      <c r="K119" s="35"/>
      <c r="L119" s="35"/>
      <c r="M119" s="35"/>
      <c r="N119" s="35"/>
      <c r="O119" s="35"/>
      <c r="P119" s="35"/>
      <c r="Q119" s="35"/>
    </row>
    <row r="120" spans="2:17" ht="15" customHeight="1" x14ac:dyDescent="0.25">
      <c r="B120" s="41" t="s">
        <v>106</v>
      </c>
      <c r="C120" s="41"/>
      <c r="D120" s="41"/>
      <c r="E120" s="40"/>
      <c r="F120" s="40"/>
      <c r="G120" s="39"/>
      <c r="H120" s="39"/>
      <c r="I120" s="39"/>
      <c r="J120" s="40" t="s">
        <v>107</v>
      </c>
      <c r="K120" s="35"/>
      <c r="L120" s="35"/>
      <c r="M120" s="35"/>
      <c r="N120" s="35"/>
      <c r="O120" s="35"/>
      <c r="P120" s="35"/>
      <c r="Q120" s="35"/>
    </row>
    <row r="121" spans="2:17" ht="15" customHeight="1" x14ac:dyDescent="0.3">
      <c r="B121" s="41"/>
      <c r="C121" s="41"/>
      <c r="D121" s="41"/>
      <c r="E121" s="58" t="s">
        <v>108</v>
      </c>
      <c r="F121" s="58"/>
      <c r="G121" s="58"/>
      <c r="H121" s="39"/>
      <c r="I121" s="39"/>
      <c r="J121" s="58" t="s">
        <v>109</v>
      </c>
      <c r="K121" s="58"/>
      <c r="L121" s="58"/>
      <c r="M121" s="58"/>
      <c r="N121" s="58"/>
      <c r="O121" s="58"/>
      <c r="P121" s="58"/>
      <c r="Q121" s="58"/>
    </row>
    <row r="122" spans="2:17" ht="15.6" customHeight="1" x14ac:dyDescent="0.25">
      <c r="B122" s="41"/>
      <c r="C122" s="41"/>
      <c r="D122" s="41"/>
      <c r="E122" s="59" t="s">
        <v>110</v>
      </c>
      <c r="F122" s="59"/>
      <c r="G122" s="59"/>
      <c r="H122" s="39"/>
      <c r="I122" s="39"/>
      <c r="J122" s="59" t="s">
        <v>111</v>
      </c>
      <c r="K122" s="59"/>
      <c r="L122" s="59"/>
      <c r="M122" s="59"/>
      <c r="N122" s="59"/>
      <c r="O122" s="59"/>
      <c r="P122" s="59"/>
      <c r="Q122" s="59"/>
    </row>
    <row r="123" spans="2:17" ht="15.6" customHeight="1" x14ac:dyDescent="0.25">
      <c r="B123" s="41"/>
      <c r="C123" s="41"/>
      <c r="D123" s="41"/>
      <c r="E123" s="42"/>
      <c r="F123" s="42"/>
      <c r="G123" s="42"/>
      <c r="H123" s="39"/>
      <c r="I123" s="39"/>
      <c r="J123" s="59" t="s">
        <v>112</v>
      </c>
      <c r="K123" s="59"/>
      <c r="L123" s="59"/>
      <c r="M123" s="59"/>
      <c r="N123" s="59"/>
      <c r="O123" s="59"/>
      <c r="P123" s="59"/>
      <c r="Q123" s="59"/>
    </row>
    <row r="124" spans="2:17" ht="15.6" customHeight="1" x14ac:dyDescent="0.25">
      <c r="B124" s="41"/>
      <c r="C124" s="41"/>
      <c r="D124" s="41"/>
      <c r="E124" s="42"/>
      <c r="F124" s="42"/>
      <c r="G124" s="42"/>
      <c r="H124" s="39"/>
      <c r="I124" s="39"/>
      <c r="J124" s="43"/>
      <c r="K124" s="35"/>
      <c r="L124" s="35"/>
      <c r="M124" s="35"/>
      <c r="N124" s="35"/>
      <c r="O124" s="35"/>
      <c r="P124" s="35"/>
      <c r="Q124" s="35"/>
    </row>
    <row r="125" spans="2:17" ht="15.6" customHeight="1" x14ac:dyDescent="0.25">
      <c r="B125" s="41"/>
      <c r="C125" s="41"/>
      <c r="D125" s="41"/>
      <c r="E125" s="42"/>
      <c r="F125" s="42"/>
      <c r="G125" s="42"/>
      <c r="H125" s="39"/>
      <c r="I125" s="39"/>
      <c r="J125" s="43"/>
      <c r="K125" s="35"/>
      <c r="L125" s="35"/>
      <c r="M125" s="35"/>
      <c r="N125" s="35"/>
      <c r="O125" s="35"/>
      <c r="P125" s="35"/>
      <c r="Q125" s="35"/>
    </row>
    <row r="126" spans="2:17" ht="15.6" customHeight="1" x14ac:dyDescent="0.25">
      <c r="B126" s="41"/>
      <c r="C126" s="41"/>
      <c r="D126" s="41"/>
      <c r="E126" s="42"/>
      <c r="F126" s="42"/>
      <c r="G126" s="42"/>
      <c r="H126" s="39"/>
      <c r="I126" s="39"/>
      <c r="J126" s="43"/>
      <c r="K126" s="35"/>
      <c r="L126" s="35"/>
      <c r="M126" s="35"/>
      <c r="N126" s="35"/>
      <c r="O126" s="35"/>
      <c r="P126" s="35"/>
      <c r="Q126" s="35"/>
    </row>
    <row r="127" spans="2:17" ht="15.6" customHeight="1" x14ac:dyDescent="0.25">
      <c r="B127" s="41"/>
      <c r="C127" s="41"/>
      <c r="D127" s="41"/>
      <c r="E127" s="42"/>
      <c r="F127" s="42"/>
      <c r="G127" s="42"/>
      <c r="H127" s="39"/>
      <c r="I127" s="39"/>
      <c r="J127" s="43"/>
      <c r="K127" s="35"/>
      <c r="L127" s="35"/>
      <c r="M127" s="35"/>
      <c r="N127" s="35"/>
      <c r="O127" s="35"/>
      <c r="P127" s="35"/>
      <c r="Q127" s="35"/>
    </row>
    <row r="128" spans="2:17" ht="15.6" customHeight="1" x14ac:dyDescent="0.25">
      <c r="B128" s="41"/>
      <c r="C128" s="41"/>
      <c r="D128" s="41"/>
      <c r="E128" s="40"/>
      <c r="F128" s="40"/>
      <c r="G128" s="39"/>
      <c r="H128" s="39"/>
      <c r="I128" s="39"/>
      <c r="J128" s="39"/>
      <c r="K128" s="35"/>
      <c r="L128" s="35"/>
      <c r="M128" s="35"/>
      <c r="N128" s="35"/>
      <c r="O128" s="35"/>
      <c r="P128" s="35"/>
      <c r="Q128" s="35"/>
    </row>
    <row r="129" spans="2:17" ht="15.6" customHeight="1" x14ac:dyDescent="0.25">
      <c r="B129" s="41"/>
      <c r="C129" s="41"/>
      <c r="D129" s="41"/>
      <c r="E129" s="40"/>
      <c r="F129" s="40"/>
      <c r="G129" s="39"/>
      <c r="H129" s="39"/>
      <c r="I129" s="39"/>
      <c r="J129" s="39"/>
      <c r="K129" s="35"/>
      <c r="L129" s="35"/>
      <c r="M129" s="35"/>
      <c r="N129" s="35"/>
      <c r="O129" s="35"/>
      <c r="P129" s="35"/>
      <c r="Q129" s="35"/>
    </row>
    <row r="130" spans="2:17" ht="15.6" customHeight="1" x14ac:dyDescent="0.25">
      <c r="B130" s="41"/>
      <c r="C130" s="41"/>
      <c r="D130" s="41"/>
      <c r="E130" s="44"/>
      <c r="F130" s="44"/>
      <c r="G130" s="45"/>
      <c r="H130" s="45"/>
      <c r="I130" s="45"/>
      <c r="J130" s="45"/>
      <c r="K130" s="46"/>
      <c r="L130" s="46"/>
      <c r="M130" s="46"/>
      <c r="N130" s="46"/>
      <c r="O130" s="46"/>
      <c r="P130" s="46"/>
      <c r="Q130" s="46"/>
    </row>
    <row r="131" spans="2:17" ht="15.6" customHeight="1" x14ac:dyDescent="0.25">
      <c r="B131" s="41"/>
      <c r="C131" s="41"/>
      <c r="D131" s="41"/>
      <c r="E131" s="44"/>
      <c r="F131" s="44"/>
      <c r="G131" s="45"/>
      <c r="H131" s="47"/>
      <c r="I131" s="45"/>
      <c r="J131" s="44"/>
      <c r="K131" s="46"/>
      <c r="L131" s="46"/>
      <c r="M131" s="46"/>
      <c r="N131" s="46"/>
      <c r="O131" s="46"/>
      <c r="P131" s="46"/>
      <c r="Q131" s="46"/>
    </row>
    <row r="132" spans="2:17" ht="15.6" customHeight="1" x14ac:dyDescent="0.25">
      <c r="B132" s="48"/>
      <c r="C132" s="48"/>
      <c r="D132" s="48"/>
      <c r="E132" s="49"/>
      <c r="F132" s="44"/>
      <c r="G132" s="45"/>
      <c r="H132" s="45"/>
      <c r="I132" s="44"/>
      <c r="J132" s="49"/>
      <c r="K132" s="46"/>
      <c r="L132" s="46"/>
      <c r="M132" s="46"/>
      <c r="N132" s="46"/>
      <c r="O132" s="46"/>
      <c r="P132" s="46"/>
      <c r="Q132" s="46"/>
    </row>
    <row r="133" spans="2:17" ht="15.6" customHeight="1" x14ac:dyDescent="0.25">
      <c r="B133" s="41"/>
      <c r="C133" s="41"/>
      <c r="D133" s="41"/>
      <c r="E133" s="44"/>
      <c r="F133" s="44"/>
      <c r="G133" s="45"/>
      <c r="H133" s="45"/>
      <c r="I133" s="44"/>
      <c r="J133" s="44"/>
      <c r="K133" s="46"/>
      <c r="L133" s="46"/>
      <c r="M133" s="46"/>
      <c r="N133" s="46"/>
      <c r="O133" s="46"/>
      <c r="P133" s="46"/>
      <c r="Q133" s="46"/>
    </row>
    <row r="134" spans="2:17" ht="15.6" customHeight="1" x14ac:dyDescent="0.25">
      <c r="B134" s="41"/>
      <c r="C134" s="41"/>
      <c r="D134" s="41"/>
      <c r="E134" s="44"/>
      <c r="F134" s="44"/>
      <c r="G134" s="45"/>
      <c r="H134" s="45"/>
      <c r="I134" s="44"/>
      <c r="J134" s="45"/>
      <c r="K134" s="46"/>
      <c r="L134" s="46"/>
      <c r="M134" s="46"/>
      <c r="N134" s="46"/>
      <c r="O134" s="46"/>
      <c r="P134" s="46"/>
      <c r="Q134" s="46"/>
    </row>
    <row r="135" spans="2:17" ht="15.6" customHeight="1" x14ac:dyDescent="0.25">
      <c r="B135" s="48"/>
      <c r="C135" s="48"/>
      <c r="D135" s="48"/>
      <c r="E135" s="47"/>
      <c r="F135" s="47"/>
      <c r="G135" s="47"/>
      <c r="H135" s="50"/>
      <c r="I135" s="44"/>
      <c r="J135" s="50"/>
      <c r="K135" s="46"/>
      <c r="L135" s="46"/>
      <c r="M135" s="46"/>
      <c r="N135" s="46"/>
      <c r="O135" s="46"/>
      <c r="P135" s="46"/>
      <c r="Q135" s="46"/>
    </row>
    <row r="136" spans="2:17" ht="15.6" customHeight="1" x14ac:dyDescent="0.25">
      <c r="B136" s="51"/>
      <c r="C136" s="51"/>
      <c r="D136" s="51"/>
      <c r="E136" s="47"/>
      <c r="F136" s="47"/>
      <c r="G136" s="47"/>
      <c r="H136" s="52"/>
      <c r="I136" s="50"/>
      <c r="J136" s="52"/>
      <c r="K136" s="46"/>
      <c r="L136" s="46"/>
      <c r="M136" s="46"/>
      <c r="N136" s="46"/>
      <c r="O136" s="46"/>
      <c r="P136" s="46"/>
      <c r="Q136" s="46"/>
    </row>
    <row r="137" spans="2:17" ht="15.6" customHeight="1" x14ac:dyDescent="0.25">
      <c r="B137" s="41"/>
      <c r="C137" s="41"/>
      <c r="D137" s="41"/>
      <c r="E137" s="39"/>
      <c r="F137" s="39"/>
      <c r="G137" s="53"/>
      <c r="H137" s="53"/>
      <c r="I137" s="55"/>
      <c r="J137" s="55"/>
      <c r="K137" s="35"/>
      <c r="L137" s="35"/>
      <c r="M137" s="35"/>
      <c r="N137" s="35"/>
      <c r="O137" s="35"/>
      <c r="P137" s="35"/>
      <c r="Q137" s="35"/>
    </row>
    <row r="138" spans="2:17" ht="15.6" customHeight="1" x14ac:dyDescent="0.25">
      <c r="B138" s="41"/>
      <c r="C138" s="41"/>
      <c r="D138" s="41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2:17" ht="15.6" customHeight="1" x14ac:dyDescent="0.25">
      <c r="B139" s="41"/>
      <c r="C139" s="41"/>
      <c r="D139" s="41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2:17" ht="15.6" customHeight="1" x14ac:dyDescent="0.25">
      <c r="B140" s="54"/>
      <c r="C140" s="54"/>
      <c r="D140" s="54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2:17" ht="15.6" customHeight="1" x14ac:dyDescent="0.25">
      <c r="B141" s="54"/>
      <c r="C141" s="54"/>
      <c r="D141" s="54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2:17" ht="15.6" customHeight="1" x14ac:dyDescent="0.25">
      <c r="B142" s="54"/>
      <c r="C142" s="54"/>
      <c r="D142" s="54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2:17" ht="15.6" customHeight="1" x14ac:dyDescent="0.25">
      <c r="B143" s="54"/>
      <c r="C143" s="54"/>
      <c r="D143" s="54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2:17" ht="15.6" customHeight="1" x14ac:dyDescent="0.25">
      <c r="B144" s="54"/>
      <c r="C144" s="54"/>
      <c r="D144" s="54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2:17" ht="15.6" customHeight="1" x14ac:dyDescent="0.25">
      <c r="B145" s="54"/>
      <c r="C145" s="54"/>
      <c r="D145" s="54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2:17" ht="15.6" customHeight="1" x14ac:dyDescent="0.25">
      <c r="B146" s="54"/>
      <c r="C146" s="54"/>
      <c r="D146" s="54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2:17" ht="15.6" customHeight="1" x14ac:dyDescent="0.25">
      <c r="B147" s="54"/>
      <c r="C147" s="54"/>
      <c r="D147" s="54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2:17" ht="15.6" customHeight="1" x14ac:dyDescent="0.25">
      <c r="B148" s="54"/>
      <c r="C148" s="54"/>
      <c r="D148" s="54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2:17" ht="15.6" customHeight="1" x14ac:dyDescent="0.25">
      <c r="B149" s="54"/>
      <c r="C149" s="54"/>
      <c r="D149" s="54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2:17" ht="15.6" customHeight="1" x14ac:dyDescent="0.25">
      <c r="B150" s="54"/>
      <c r="C150" s="54"/>
      <c r="D150" s="54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2:17" ht="15.6" customHeight="1" x14ac:dyDescent="0.25">
      <c r="B151" s="54"/>
      <c r="C151" s="54"/>
      <c r="D151" s="54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2:17" ht="15.6" customHeight="1" x14ac:dyDescent="0.25">
      <c r="B152" s="54"/>
      <c r="C152" s="54"/>
      <c r="D152" s="54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2:17" ht="15.6" customHeight="1" x14ac:dyDescent="0.25">
      <c r="B153" s="54"/>
      <c r="C153" s="54"/>
      <c r="D153" s="54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2:17" ht="15.6" customHeight="1" x14ac:dyDescent="0.25">
      <c r="B154" s="54"/>
      <c r="C154" s="54"/>
      <c r="D154" s="54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2:17" ht="15.6" customHeight="1" x14ac:dyDescent="0.25">
      <c r="B155" s="54"/>
      <c r="C155" s="54"/>
      <c r="D155" s="54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2:17" ht="15.6" customHeight="1" x14ac:dyDescent="0.25">
      <c r="B156" s="54"/>
      <c r="C156" s="54"/>
      <c r="D156" s="54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2:17" ht="15.6" customHeight="1" x14ac:dyDescent="0.25">
      <c r="B157" s="54"/>
      <c r="C157" s="54"/>
      <c r="D157" s="54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2:17" ht="15.6" customHeight="1" x14ac:dyDescent="0.25">
      <c r="B158" s="54"/>
      <c r="C158" s="54"/>
      <c r="D158" s="54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2:17" ht="15.6" customHeight="1" x14ac:dyDescent="0.25">
      <c r="B159" s="54"/>
      <c r="C159" s="54"/>
      <c r="D159" s="54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2:17" ht="15.6" customHeight="1" x14ac:dyDescent="0.25">
      <c r="B160" s="54"/>
      <c r="C160" s="54"/>
      <c r="D160" s="54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2:17" ht="15.6" customHeight="1" x14ac:dyDescent="0.25">
      <c r="B161" s="54"/>
      <c r="C161" s="54"/>
      <c r="D161" s="54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2:17" ht="15.6" customHeight="1" x14ac:dyDescent="0.25">
      <c r="B162" s="54"/>
      <c r="C162" s="54"/>
      <c r="D162" s="54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2:17" ht="15.6" customHeight="1" x14ac:dyDescent="0.25">
      <c r="B163" s="54"/>
      <c r="C163" s="54"/>
      <c r="D163" s="54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2:17" ht="15.6" customHeight="1" x14ac:dyDescent="0.25">
      <c r="B164" s="54"/>
      <c r="C164" s="54"/>
      <c r="D164" s="54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2:17" ht="15.6" customHeight="1" x14ac:dyDescent="0.25">
      <c r="B165" s="54"/>
      <c r="C165" s="54"/>
      <c r="D165" s="54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2:17" ht="15.6" customHeight="1" x14ac:dyDescent="0.25">
      <c r="B166" s="54"/>
      <c r="C166" s="54"/>
      <c r="D166" s="54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2:17" ht="15.6" customHeight="1" x14ac:dyDescent="0.25">
      <c r="B167" s="54"/>
      <c r="C167" s="54"/>
      <c r="D167" s="54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2:17" ht="15.6" customHeight="1" x14ac:dyDescent="0.25">
      <c r="B168" s="54"/>
      <c r="C168" s="54"/>
      <c r="D168" s="54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2:17" ht="15.6" customHeight="1" x14ac:dyDescent="0.25">
      <c r="B169" s="54"/>
      <c r="C169" s="54"/>
      <c r="D169" s="54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2:17" ht="15.6" customHeight="1" x14ac:dyDescent="0.25">
      <c r="B170" s="54"/>
      <c r="C170" s="54"/>
      <c r="D170" s="54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2:17" ht="15.6" customHeight="1" x14ac:dyDescent="0.25">
      <c r="B171" s="54"/>
      <c r="C171" s="54"/>
      <c r="D171" s="54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2:17" ht="15.6" customHeight="1" x14ac:dyDescent="0.25">
      <c r="B172" s="54"/>
      <c r="C172" s="54"/>
      <c r="D172" s="54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2:17" ht="15.6" customHeight="1" x14ac:dyDescent="0.25">
      <c r="B173" s="54"/>
      <c r="C173" s="54"/>
      <c r="D173" s="54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2:17" ht="15.6" customHeight="1" x14ac:dyDescent="0.25">
      <c r="B174" s="54"/>
      <c r="C174" s="54"/>
      <c r="D174" s="54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2:17" ht="15.6" customHeight="1" x14ac:dyDescent="0.25">
      <c r="B175" s="54"/>
      <c r="C175" s="54"/>
      <c r="D175" s="54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2:17" ht="15.6" customHeight="1" x14ac:dyDescent="0.25">
      <c r="B176" s="54"/>
      <c r="C176" s="54"/>
      <c r="D176" s="54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2:17" ht="15.6" customHeight="1" x14ac:dyDescent="0.25">
      <c r="B177" s="54"/>
      <c r="C177" s="54"/>
      <c r="D177" s="54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2:17" ht="15.6" customHeight="1" x14ac:dyDescent="0.25">
      <c r="B178" s="54"/>
      <c r="C178" s="54"/>
      <c r="D178" s="54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2:17" ht="15.6" customHeight="1" x14ac:dyDescent="0.25">
      <c r="B179" s="54"/>
      <c r="C179" s="54"/>
      <c r="D179" s="54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2:17" ht="15.6" customHeight="1" x14ac:dyDescent="0.25">
      <c r="B180" s="54"/>
      <c r="C180" s="54"/>
      <c r="D180" s="54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2:17" ht="15.6" customHeight="1" x14ac:dyDescent="0.25">
      <c r="B181" s="54"/>
      <c r="C181" s="54"/>
      <c r="D181" s="54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2:17" ht="15.6" customHeight="1" x14ac:dyDescent="0.25">
      <c r="B182" s="54"/>
      <c r="C182" s="54"/>
      <c r="D182" s="54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2:17" ht="15.6" customHeight="1" x14ac:dyDescent="0.25">
      <c r="B183" s="54"/>
      <c r="C183" s="54"/>
      <c r="D183" s="54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2:17" ht="15.6" customHeight="1" x14ac:dyDescent="0.25">
      <c r="B184" s="54"/>
      <c r="C184" s="54"/>
      <c r="D184" s="54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2:17" ht="15.6" customHeight="1" x14ac:dyDescent="0.25">
      <c r="B185" s="54"/>
      <c r="C185" s="54"/>
      <c r="D185" s="54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2:17" ht="15.6" customHeight="1" x14ac:dyDescent="0.25">
      <c r="B186" s="54"/>
      <c r="C186" s="54"/>
      <c r="D186" s="54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2:17" ht="15.6" customHeight="1" x14ac:dyDescent="0.25">
      <c r="B187" s="54"/>
      <c r="C187" s="54"/>
      <c r="D187" s="54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</row>
    <row r="188" spans="2:17" ht="15.6" customHeight="1" x14ac:dyDescent="0.25">
      <c r="B188" s="54"/>
      <c r="C188" s="54"/>
      <c r="D188" s="54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2:17" ht="15.6" customHeight="1" x14ac:dyDescent="0.25">
      <c r="B189" s="54"/>
      <c r="C189" s="54"/>
      <c r="D189" s="54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2:17" ht="15.6" customHeight="1" x14ac:dyDescent="0.25">
      <c r="B190" s="54"/>
      <c r="C190" s="54"/>
      <c r="D190" s="54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2:17" ht="15.6" customHeight="1" x14ac:dyDescent="0.25">
      <c r="B191" s="54"/>
      <c r="C191" s="54"/>
      <c r="D191" s="54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2:17" ht="15.6" customHeight="1" x14ac:dyDescent="0.25">
      <c r="B192" s="54"/>
      <c r="C192" s="54"/>
      <c r="D192" s="54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2:17" ht="15.6" customHeight="1" x14ac:dyDescent="0.25">
      <c r="B193" s="54"/>
      <c r="C193" s="54"/>
      <c r="D193" s="54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</row>
    <row r="194" spans="2:17" ht="15.6" customHeight="1" x14ac:dyDescent="0.25">
      <c r="B194" s="54"/>
      <c r="C194" s="54"/>
      <c r="D194" s="54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2:17" ht="15.6" customHeight="1" x14ac:dyDescent="0.25">
      <c r="B195" s="54"/>
      <c r="C195" s="54"/>
      <c r="D195" s="54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2:17" ht="15.6" customHeight="1" x14ac:dyDescent="0.25">
      <c r="B196" s="54"/>
      <c r="C196" s="54"/>
      <c r="D196" s="54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</row>
    <row r="197" spans="2:17" ht="15.6" customHeight="1" x14ac:dyDescent="0.25">
      <c r="B197" s="54"/>
      <c r="C197" s="54"/>
      <c r="D197" s="54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</row>
    <row r="198" spans="2:17" ht="15.6" customHeight="1" x14ac:dyDescent="0.25">
      <c r="B198" s="54"/>
      <c r="C198" s="54"/>
      <c r="D198" s="54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2:17" ht="15.6" customHeight="1" x14ac:dyDescent="0.25">
      <c r="B199" s="54"/>
      <c r="C199" s="54"/>
      <c r="D199" s="54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</row>
    <row r="200" spans="2:17" ht="15.6" customHeight="1" x14ac:dyDescent="0.25">
      <c r="B200" s="54"/>
      <c r="C200" s="54"/>
      <c r="D200" s="54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</row>
    <row r="201" spans="2:17" ht="15.6" customHeight="1" x14ac:dyDescent="0.25">
      <c r="B201" s="54"/>
      <c r="C201" s="54"/>
      <c r="D201" s="54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</row>
    <row r="202" spans="2:17" ht="15.6" customHeight="1" x14ac:dyDescent="0.25">
      <c r="B202" s="54"/>
      <c r="C202" s="54"/>
      <c r="D202" s="54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2:17" ht="15.6" customHeight="1" x14ac:dyDescent="0.25">
      <c r="B203" s="54"/>
      <c r="C203" s="54"/>
      <c r="D203" s="54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2:17" ht="15.6" customHeight="1" x14ac:dyDescent="0.25">
      <c r="B204" s="54"/>
      <c r="C204" s="54"/>
      <c r="D204" s="54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2:17" ht="15.6" customHeight="1" x14ac:dyDescent="0.25">
      <c r="B205" s="54"/>
      <c r="C205" s="54"/>
      <c r="D205" s="54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2:17" ht="15.6" customHeight="1" x14ac:dyDescent="0.25">
      <c r="B206" s="54"/>
      <c r="C206" s="54"/>
      <c r="D206" s="54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2:17" ht="15.6" customHeight="1" x14ac:dyDescent="0.25">
      <c r="B207" s="54"/>
      <c r="C207" s="54"/>
      <c r="D207" s="54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2:17" ht="15.6" customHeight="1" x14ac:dyDescent="0.25"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</row>
    <row r="209" spans="2:17" ht="15.6" customHeight="1" x14ac:dyDescent="0.25"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</row>
    <row r="210" spans="2:17" ht="15.6" customHeight="1" x14ac:dyDescent="0.25"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</row>
    <row r="211" spans="2:17" ht="15.6" customHeight="1" x14ac:dyDescent="0.25"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</row>
    <row r="212" spans="2:17" ht="15.6" customHeight="1" x14ac:dyDescent="0.25"/>
    <row r="213" spans="2:17" ht="15.6" customHeight="1" x14ac:dyDescent="0.25"/>
    <row r="214" spans="2:17" ht="15.6" customHeight="1" x14ac:dyDescent="0.25"/>
    <row r="215" spans="2:17" ht="15.6" customHeight="1" x14ac:dyDescent="0.25"/>
    <row r="216" spans="2:17" ht="15.6" customHeight="1" x14ac:dyDescent="0.25"/>
    <row r="217" spans="2:17" ht="15.6" customHeight="1" x14ac:dyDescent="0.25"/>
    <row r="218" spans="2:17" ht="15.6" customHeight="1" x14ac:dyDescent="0.25"/>
    <row r="219" spans="2:17" ht="15.6" customHeight="1" x14ac:dyDescent="0.25"/>
    <row r="220" spans="2:17" ht="15.6" customHeight="1" x14ac:dyDescent="0.25"/>
    <row r="221" spans="2:17" ht="15.6" customHeight="1" x14ac:dyDescent="0.25"/>
    <row r="222" spans="2:17" ht="15.6" customHeight="1" x14ac:dyDescent="0.25"/>
    <row r="223" spans="2:17" ht="15.6" customHeight="1" x14ac:dyDescent="0.25"/>
    <row r="224" spans="2:17" ht="15.6" customHeight="1" x14ac:dyDescent="0.25"/>
    <row r="225" ht="15.6" customHeight="1" x14ac:dyDescent="0.25"/>
    <row r="226" ht="15.6" customHeight="1" x14ac:dyDescent="0.25"/>
    <row r="227" ht="15.6" customHeight="1" x14ac:dyDescent="0.25"/>
    <row r="228" ht="15.6" customHeight="1" x14ac:dyDescent="0.25"/>
    <row r="229" ht="15.6" customHeight="1" x14ac:dyDescent="0.25"/>
    <row r="230" ht="15.6" customHeight="1" x14ac:dyDescent="0.25"/>
    <row r="231" ht="15.6" customHeight="1" x14ac:dyDescent="0.25"/>
    <row r="232" ht="15.6" customHeight="1" x14ac:dyDescent="0.25"/>
    <row r="233" ht="15.6" customHeight="1" x14ac:dyDescent="0.25"/>
    <row r="234" ht="15.6" customHeight="1" x14ac:dyDescent="0.25"/>
    <row r="235" ht="15.6" customHeight="1" x14ac:dyDescent="0.25"/>
    <row r="236" ht="15.6" customHeight="1" x14ac:dyDescent="0.25"/>
    <row r="237" ht="15.6" customHeight="1" x14ac:dyDescent="0.25"/>
    <row r="238" ht="15.6" customHeight="1" x14ac:dyDescent="0.25"/>
    <row r="239" ht="15.6" customHeight="1" x14ac:dyDescent="0.25"/>
    <row r="240" ht="15.6" customHeight="1" x14ac:dyDescent="0.25"/>
    <row r="241" ht="15.6" customHeight="1" x14ac:dyDescent="0.25"/>
    <row r="242" ht="15.6" customHeight="1" x14ac:dyDescent="0.25"/>
    <row r="243" ht="15.6" customHeight="1" x14ac:dyDescent="0.25"/>
    <row r="244" ht="15.6" customHeight="1" x14ac:dyDescent="0.25"/>
    <row r="245" ht="15.6" customHeight="1" x14ac:dyDescent="0.25"/>
    <row r="246" ht="15.6" customHeight="1" x14ac:dyDescent="0.25"/>
    <row r="247" ht="15.6" customHeight="1" x14ac:dyDescent="0.25"/>
    <row r="248" ht="15.6" customHeight="1" x14ac:dyDescent="0.25"/>
    <row r="249" ht="15.6" customHeight="1" x14ac:dyDescent="0.25"/>
    <row r="250" ht="15.6" customHeight="1" x14ac:dyDescent="0.25"/>
    <row r="251" ht="15.6" customHeight="1" x14ac:dyDescent="0.25"/>
    <row r="252" ht="15.6" customHeight="1" x14ac:dyDescent="0.25"/>
    <row r="253" ht="15.6" customHeight="1" x14ac:dyDescent="0.25"/>
    <row r="254" ht="15.6" customHeight="1" x14ac:dyDescent="0.25"/>
    <row r="255" ht="15.6" customHeight="1" x14ac:dyDescent="0.25"/>
    <row r="256" ht="15.6" customHeight="1" x14ac:dyDescent="0.25"/>
    <row r="257" ht="15.6" customHeight="1" x14ac:dyDescent="0.25"/>
    <row r="258" ht="15.6" customHeight="1" x14ac:dyDescent="0.25"/>
    <row r="259" ht="15.6" customHeight="1" x14ac:dyDescent="0.25"/>
    <row r="260" ht="15.6" customHeight="1" x14ac:dyDescent="0.25"/>
    <row r="261" ht="15.6" customHeight="1" x14ac:dyDescent="0.25"/>
    <row r="262" ht="15.6" customHeight="1" x14ac:dyDescent="0.25"/>
    <row r="263" ht="15.6" customHeight="1" x14ac:dyDescent="0.25"/>
    <row r="264" ht="15.6" customHeight="1" x14ac:dyDescent="0.25"/>
    <row r="265" ht="15.6" customHeight="1" x14ac:dyDescent="0.25"/>
    <row r="266" ht="15.6" customHeight="1" x14ac:dyDescent="0.25"/>
    <row r="267" ht="15.6" customHeight="1" x14ac:dyDescent="0.25"/>
    <row r="268" ht="15.6" customHeight="1" x14ac:dyDescent="0.25"/>
    <row r="269" ht="15.6" customHeight="1" x14ac:dyDescent="0.25"/>
    <row r="270" ht="15.6" customHeight="1" x14ac:dyDescent="0.25"/>
    <row r="271" ht="15.6" customHeight="1" x14ac:dyDescent="0.25"/>
    <row r="272" ht="15.6" customHeight="1" x14ac:dyDescent="0.25"/>
    <row r="273" ht="15.6" customHeight="1" x14ac:dyDescent="0.25"/>
    <row r="274" ht="15.6" customHeight="1" x14ac:dyDescent="0.25"/>
    <row r="275" ht="15.6" customHeight="1" x14ac:dyDescent="0.25"/>
    <row r="276" ht="15.6" customHeight="1" x14ac:dyDescent="0.25"/>
    <row r="277" ht="15.6" customHeight="1" x14ac:dyDescent="0.25"/>
    <row r="278" ht="15.6" customHeight="1" x14ac:dyDescent="0.25"/>
    <row r="279" ht="15.6" customHeight="1" x14ac:dyDescent="0.25"/>
    <row r="280" ht="15.6" customHeight="1" x14ac:dyDescent="0.25"/>
    <row r="281" ht="15.6" customHeight="1" x14ac:dyDescent="0.25"/>
    <row r="282" ht="15.6" customHeight="1" x14ac:dyDescent="0.25"/>
    <row r="283" ht="15.6" customHeight="1" x14ac:dyDescent="0.25"/>
    <row r="284" ht="15.6" customHeight="1" x14ac:dyDescent="0.25"/>
    <row r="285" ht="15.6" customHeight="1" x14ac:dyDescent="0.25"/>
    <row r="286" ht="15.6" customHeight="1" x14ac:dyDescent="0.25"/>
    <row r="287" ht="15.6" customHeight="1" x14ac:dyDescent="0.25"/>
    <row r="288" ht="15.6" customHeight="1" x14ac:dyDescent="0.25"/>
    <row r="289" ht="15.6" customHeight="1" x14ac:dyDescent="0.25"/>
    <row r="290" ht="15.6" customHeight="1" x14ac:dyDescent="0.25"/>
  </sheetData>
  <mergeCells count="19">
    <mergeCell ref="B111:C111"/>
    <mergeCell ref="A8:Q8"/>
    <mergeCell ref="A9:Q9"/>
    <mergeCell ref="A10:Q10"/>
    <mergeCell ref="A11:Q11"/>
    <mergeCell ref="A12:Q12"/>
    <mergeCell ref="A13:Q13"/>
    <mergeCell ref="B15:B16"/>
    <mergeCell ref="C15:C16"/>
    <mergeCell ref="D15:D16"/>
    <mergeCell ref="E15:P15"/>
    <mergeCell ref="B110:C110"/>
    <mergeCell ref="I137:J137"/>
    <mergeCell ref="B112:C112"/>
    <mergeCell ref="E121:G121"/>
    <mergeCell ref="J121:Q121"/>
    <mergeCell ref="E122:G122"/>
    <mergeCell ref="J122:Q122"/>
    <mergeCell ref="J123:Q123"/>
  </mergeCells>
  <pageMargins left="1.05" right="0.15748031496062992" top="0.26" bottom="0.17" header="0.17" footer="0.17"/>
  <pageSetup scale="2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7" sqref="H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año 2021</vt:lpstr>
      <vt:lpstr>Sheet1</vt:lpstr>
      <vt:lpstr>'año 2021'!Print_Area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cp:lastPrinted>2021-11-01T16:05:22Z</cp:lastPrinted>
  <dcterms:created xsi:type="dcterms:W3CDTF">2021-08-06T17:50:55Z</dcterms:created>
  <dcterms:modified xsi:type="dcterms:W3CDTF">2021-11-01T16:06:25Z</dcterms:modified>
</cp:coreProperties>
</file>